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riwkahagen/Downloads/"/>
    </mc:Choice>
  </mc:AlternateContent>
  <xr:revisionPtr revIDLastSave="0" documentId="13_ncr:1_{A593E181-5008-AF41-BF06-DD6D215268B8}" xr6:coauthVersionLast="47" xr6:coauthVersionMax="47" xr10:uidLastSave="{00000000-0000-0000-0000-000000000000}"/>
  <bookViews>
    <workbookView xWindow="-20" yWindow="700" windowWidth="25600" windowHeight="15960" tabRatio="500" xr2:uid="{00000000-000D-0000-FFFF-FFFF00000000}"/>
  </bookViews>
  <sheets>
    <sheet name="Team Care Budget for VR GPs" sheetId="1" r:id="rId1"/>
    <sheet name="Team Care Budget for NON VR GPs" sheetId="2"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51" i="2" l="1"/>
  <c r="I43" i="2"/>
  <c r="I42" i="2"/>
  <c r="G41" i="2"/>
  <c r="S11" i="2" s="1"/>
  <c r="S12" i="2" s="1"/>
  <c r="S15" i="2" s="1"/>
  <c r="I39" i="2"/>
  <c r="I38" i="2"/>
  <c r="G38" i="2"/>
  <c r="E38" i="2" s="1"/>
  <c r="I37" i="2"/>
  <c r="G37" i="2"/>
  <c r="E37" i="2"/>
  <c r="I36" i="2"/>
  <c r="G36" i="2"/>
  <c r="E36" i="2"/>
  <c r="I35" i="2"/>
  <c r="G35" i="2"/>
  <c r="E35" i="2" s="1"/>
  <c r="E41" i="2" s="1"/>
  <c r="L10" i="2" s="1"/>
  <c r="N34" i="2"/>
  <c r="I33" i="2"/>
  <c r="G33" i="2"/>
  <c r="I32" i="2"/>
  <c r="G32" i="2"/>
  <c r="I31" i="2"/>
  <c r="G31" i="2"/>
  <c r="I30" i="2"/>
  <c r="G30" i="2"/>
  <c r="I29" i="2"/>
  <c r="G29" i="2"/>
  <c r="I28" i="2"/>
  <c r="G28" i="2"/>
  <c r="I27" i="2"/>
  <c r="G27" i="2"/>
  <c r="I26" i="2"/>
  <c r="G26" i="2"/>
  <c r="I25" i="2"/>
  <c r="G25" i="2"/>
  <c r="I24" i="2"/>
  <c r="G24" i="2"/>
  <c r="I23" i="2"/>
  <c r="G23" i="2"/>
  <c r="N22" i="2"/>
  <c r="I22" i="2"/>
  <c r="I21" i="2"/>
  <c r="G21" i="2"/>
  <c r="E21" i="2"/>
  <c r="N20" i="2"/>
  <c r="I20" i="2"/>
  <c r="G20" i="2"/>
  <c r="E20" i="2"/>
  <c r="I19" i="2"/>
  <c r="G19" i="2"/>
  <c r="E19" i="2"/>
  <c r="N18" i="2"/>
  <c r="I18" i="2"/>
  <c r="G18" i="2"/>
  <c r="E18" i="2"/>
  <c r="I17" i="2"/>
  <c r="G17" i="2"/>
  <c r="E17" i="2"/>
  <c r="I16" i="2"/>
  <c r="G16" i="2"/>
  <c r="E16" i="2"/>
  <c r="I15" i="2"/>
  <c r="G15" i="2"/>
  <c r="E15" i="2"/>
  <c r="I14" i="2"/>
  <c r="G14" i="2"/>
  <c r="E14" i="2"/>
  <c r="I13" i="2"/>
  <c r="G13" i="2"/>
  <c r="E13" i="2"/>
  <c r="I12" i="2"/>
  <c r="G12" i="2"/>
  <c r="E12" i="2"/>
  <c r="I11" i="2"/>
  <c r="G11" i="2"/>
  <c r="E11" i="2"/>
  <c r="I10" i="2"/>
  <c r="G10" i="2"/>
  <c r="E10" i="2"/>
  <c r="I24" i="1"/>
  <c r="I25" i="1"/>
  <c r="G24" i="1"/>
  <c r="G25" i="1"/>
  <c r="E21" i="1"/>
  <c r="G21" i="1"/>
  <c r="I21" i="1"/>
  <c r="I22" i="1"/>
  <c r="G23" i="1"/>
  <c r="I23" i="1"/>
  <c r="N34" i="1"/>
  <c r="I40" i="2" l="1"/>
  <c r="N19" i="2" s="1"/>
  <c r="N23" i="2" s="1"/>
  <c r="H4" i="2"/>
  <c r="I4" i="2"/>
  <c r="L11" i="2"/>
  <c r="I53" i="2"/>
  <c r="I54" i="2" s="1"/>
  <c r="I55" i="2" s="1"/>
  <c r="G28" i="1"/>
  <c r="I28" i="1"/>
  <c r="G29" i="1"/>
  <c r="I29" i="1"/>
  <c r="G30" i="1"/>
  <c r="I30" i="1"/>
  <c r="G31" i="1"/>
  <c r="I31" i="1"/>
  <c r="G32" i="1"/>
  <c r="I32" i="1"/>
  <c r="G33" i="1"/>
  <c r="I33" i="1"/>
  <c r="I20" i="1"/>
  <c r="I43" i="1"/>
  <c r="I26" i="1"/>
  <c r="I27" i="1"/>
  <c r="G26" i="1"/>
  <c r="G27" i="1"/>
  <c r="I51" i="1"/>
  <c r="I44" i="2" l="1"/>
  <c r="I5" i="2"/>
  <c r="H3" i="2"/>
  <c r="I3" i="2" s="1"/>
  <c r="I53" i="1"/>
  <c r="I54" i="1" s="1"/>
  <c r="I55" i="1" s="1"/>
  <c r="G14" i="1" l="1"/>
  <c r="E14" i="1"/>
  <c r="I14" i="1"/>
  <c r="G35" i="1" l="1"/>
  <c r="E35" i="1" s="1"/>
  <c r="G20" i="1" l="1"/>
  <c r="E20" i="1"/>
  <c r="G11" i="1" l="1"/>
  <c r="G12" i="1"/>
  <c r="G13" i="1"/>
  <c r="G15" i="1"/>
  <c r="G16" i="1"/>
  <c r="G17" i="1"/>
  <c r="G18" i="1"/>
  <c r="G19" i="1"/>
  <c r="G36" i="1"/>
  <c r="E36" i="1" s="1"/>
  <c r="G37" i="1"/>
  <c r="E37" i="1" s="1"/>
  <c r="G38" i="1"/>
  <c r="E38" i="1" s="1"/>
  <c r="G10" i="1"/>
  <c r="E11" i="1"/>
  <c r="E12" i="1"/>
  <c r="E13" i="1"/>
  <c r="E15" i="1"/>
  <c r="E16" i="1"/>
  <c r="E17" i="1"/>
  <c r="E18" i="1"/>
  <c r="E19" i="1"/>
  <c r="E10" i="1"/>
  <c r="I36" i="1"/>
  <c r="I10" i="1"/>
  <c r="I11" i="1"/>
  <c r="I16" i="1"/>
  <c r="I39" i="1"/>
  <c r="I38" i="1"/>
  <c r="I18" i="1"/>
  <c r="I42" i="1"/>
  <c r="N18" i="1"/>
  <c r="N20" i="1"/>
  <c r="I12" i="1"/>
  <c r="I13" i="1"/>
  <c r="I15" i="1"/>
  <c r="I17" i="1"/>
  <c r="I19" i="1"/>
  <c r="I35" i="1"/>
  <c r="I37" i="1"/>
  <c r="N22" i="1"/>
  <c r="G41" i="1" l="1"/>
  <c r="S11" i="1" s="1"/>
  <c r="S12" i="1" s="1"/>
  <c r="E41" i="1"/>
  <c r="L10" i="1" s="1"/>
  <c r="I40" i="1"/>
  <c r="N19" i="1" s="1"/>
  <c r="I5" i="1" s="1"/>
  <c r="S15" i="1" l="1"/>
  <c r="L11" i="1"/>
  <c r="N23" i="1"/>
  <c r="I44" i="1"/>
  <c r="H3" i="1" l="1"/>
  <c r="H4" i="1"/>
  <c r="I4" i="1"/>
  <c r="I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tc={09498842-E389-D64A-A983-693E3A088773}</author>
    <author>tc={B4DEE411-2F94-3846-9781-93E0902502BB}</author>
    <author>tc={49DD66E6-61A7-2F4F-B8CD-EDD2F4577677}</author>
    <author>tc={E3DC0443-D1CA-7441-B804-90944C9E8A1D}</author>
    <author>tc={E9C3EFD5-8511-4E45-863D-8CC4AF824882}</author>
    <author>tc={2090BC3A-E2C2-C046-B30B-AFE28CE2A352}</author>
    <author>tc={00A4DE5D-E66C-6549-B247-B3F0B31F8A90}</author>
    <author>tc={E779C1F7-2C1E-4A4E-86C1-434E21A65362}</author>
    <author>tc={32FE5456-82DE-3241-BFFF-D09759E64ED6}</author>
    <author>tc={9383D153-BC03-A746-A7CC-D5ABE2833CDB}</author>
    <author>tc={6DB13387-F710-B54D-9132-22F4C389DE2E}</author>
    <author>tc={0794C272-B3C3-CC4B-A5E8-581EAF39F577}</author>
    <author>tc={2B02C406-F5C1-784F-868C-CD34CA1A1145}</author>
    <author>tc={7B9A5AF3-29E0-8A45-A64D-9065DB6D584A}</author>
    <author>tc={34326CF3-A6B2-0A46-AFB3-CAB06EBC3056}</author>
    <author>tc={0D07EC64-0B88-364D-8F54-3A51E5E850D5}</author>
    <author>tc={B2A0A98C-7CEC-0E4D-91AF-018476FC44BD}</author>
    <author>tc={549A2A78-1898-FF41-8107-4663F661F5A5}</author>
    <author>tc={064DC27B-D8CD-374A-8FB7-FD85D0063D60}</author>
    <author>tc={C12CA9D6-5A75-B44D-9803-2F1D073CB40A}</author>
    <author>tc={07FF07E1-2622-5F48-98E4-F4BFE7781E42}</author>
    <author>tc={34D621F3-5FBB-ED47-B89F-C81DA94EE6C5}</author>
  </authors>
  <commentList>
    <comment ref="A3" authorId="0" shapeId="0" xr:uid="{09498842-E389-D64A-A983-693E3A088773}">
      <text>
        <t>[Threaded comment]
Your version of Excel allows you to read this threaded comment; however, any edits to it will get removed if the file is opened in a newer version of Excel. Learn more: https://go.microsoft.com/fwlink/?linkid=870924
Comment:
    This represents the profit/loss of the team based clinic.</t>
      </text>
    </comment>
    <comment ref="J3" authorId="1" shapeId="0" xr:uid="{B4DEE411-2F94-3846-9781-93E0902502BB}">
      <text>
        <t>[Threaded comment]
Your version of Excel allows you to read this threaded comment; however, any edits to it will get removed if the file is opened in a newer version of Excel. Learn more: https://go.microsoft.com/fwlink/?linkid=870924
Comment:
    Including profit/loss from team based clinic work and estimated contribution from GP additional revenue work completed and includes the GP’s fee retention.</t>
      </text>
    </comment>
    <comment ref="B4" authorId="2" shapeId="0" xr:uid="{49DD66E6-61A7-2F4F-B8CD-EDD2F4577677}">
      <text>
        <t>[Threaded comment]
Your version of Excel allows you to read this threaded comment; however, any edits to it will get removed if the file is opened in a newer version of Excel. Learn more: https://go.microsoft.com/fwlink/?linkid=870924
Comment:
    This represents time saved by team-based work which is substituted for work at GP nominated hourly rate. It does not factor the GP’s fee retention.</t>
      </text>
    </comment>
    <comment ref="J4" authorId="3" shapeId="0" xr:uid="{E3DC0443-D1CA-7441-B804-90944C9E8A1D}">
      <text>
        <t>[Threaded comment]
Your version of Excel allows you to read this threaded comment; however, any edits to it will get removed if the file is opened in a newer version of Excel. Learn more: https://go.microsoft.com/fwlink/?linkid=870924
Comment:
    This represents the GP’s additional financial benefit (including service fees deducted) from work opportunity created by team based care. It is based on the GP’s estimated hourly rate of pay and the estimated number of hours available.</t>
      </text>
    </comment>
    <comment ref="J5" authorId="4" shapeId="0" xr:uid="{E9C3EFD5-8511-4E45-863D-8CC4AF824882}">
      <text>
        <t>[Threaded comment]
Your version of Excel allows you to read this threaded comment; however, any edits to it will get removed if the file is opened in a newer version of Excel. Learn more: https://go.microsoft.com/fwlink/?linkid=870924
Comment:
    GP fee retention from team based clinic activities (excluding additional revenue opportunity)</t>
      </text>
    </comment>
    <comment ref="C6" authorId="5" shapeId="0" xr:uid="{2090BC3A-E2C2-C046-B30B-AFE28CE2A352}">
      <text>
        <t>[Threaded comment]
Your version of Excel allows you to read this threaded comment; however, any edits to it will get removed if the file is opened in a newer version of Excel. Learn more: https://go.microsoft.com/fwlink/?linkid=870924
Comment:
    If you wish to apply modelling for 1 patient - for a service or a series of services, the number in this field should be ‘1’. If you wish to apply modelling for groups of patients or estimated number of patients over a period of time, increase this number in this field accordingly. This is reflected in the summary totals just above.</t>
      </text>
    </comment>
    <comment ref="F8" authorId="6" shapeId="0" xr:uid="{00A4DE5D-E66C-6549-B247-B3F0B31F8A90}">
      <text>
        <t>[Threaded comment]
Your version of Excel allows you to read this threaded comment; however, any edits to it will get removed if the file is opened in a newer version of Excel. Learn more: https://go.microsoft.com/fwlink/?linkid=870924
Comment:
    Using the suggested time/item, confirm or amend the amount of time you allocate per service item.</t>
      </text>
    </comment>
    <comment ref="L10" authorId="7" shapeId="0" xr:uid="{E779C1F7-2C1E-4A4E-86C1-434E21A65362}">
      <text>
        <t>[Threaded comment]
Your version of Excel allows you to read this threaded comment; however, any edits to it will get removed if the file is opened in a newer version of Excel. Learn more: https://go.microsoft.com/fwlink/?linkid=870924
Comment:
    Use these times to inform admin and nurse times per session for staff costs in cell L20</t>
      </text>
    </comment>
    <comment ref="P10" authorId="8" shapeId="0" xr:uid="{32FE5456-82DE-3241-BFFF-D09759E64ED6}">
      <text>
        <t xml:space="preserve">[Threaded comment]
Your version of Excel allows you to read this threaded comment; however, any edits to it will get removed if the file is opened in a newer version of Excel. Learn more: https://go.microsoft.com/fwlink/?linkid=870924
Comment:
    …If the GP were to undertake this activity WITHOUT the use of a nurse. </t>
      </text>
    </comment>
    <comment ref="S10" authorId="9" shapeId="0" xr:uid="{9383D153-BC03-A746-A7CC-D5ABE2833CDB}">
      <text>
        <t>[Threaded comment]
Your version of Excel allows you to read this threaded comment; however, any edits to it will get removed if the file is opened in a newer version of Excel. Learn more: https://go.microsoft.com/fwlink/?linkid=870924
Comment:
    For example, where nurse might require 1 hour of work, the GP may only require 45 minutes. In that case, your estimation would be 75%.</t>
      </text>
    </comment>
    <comment ref="L11" authorId="10" shapeId="0" xr:uid="{6DB13387-F710-B54D-9132-22F4C389DE2E}">
      <text>
        <t>[Threaded comment]
Your version of Excel allows you to read this threaded comment; however, any edits to it will get removed if the file is opened in a newer version of Excel. Learn more: https://go.microsoft.com/fwlink/?linkid=870924
Comment:
    Use these times to inform admin and nurse times per session for staff costs in cell L20</t>
      </text>
    </comment>
    <comment ref="S11" authorId="11" shapeId="0" xr:uid="{0794C272-B3C3-CC4B-A5E8-581EAF39F577}">
      <text>
        <t>[Threaded comment]
Your version of Excel allows you to read this threaded comment; however, any edits to it will get removed if the file is opened in a newer version of Excel. Learn more: https://go.microsoft.com/fwlink/?linkid=870924
Comment:
    Total nurse time estimated for the session modelled</t>
      </text>
    </comment>
    <comment ref="L13" authorId="12" shapeId="0" xr:uid="{2B02C406-F5C1-784F-868C-CD34CA1A1145}">
      <text>
        <t>[Threaded comment]
Your version of Excel allows you to read this threaded comment; however, any edits to it will get removed if the file is opened in a newer version of Excel. Learn more: https://go.microsoft.com/fwlink/?linkid=870924
Comment:
    The practice payment to GP is usually the largest cost item. See how the profit/loss is affected by changing this percentage. Consider the additional revenue opportunities for GPs related to time saved by nurses completing work and how this might impact the reasonable patient fee retention by the GP.</t>
      </text>
    </comment>
    <comment ref="L14" authorId="13" shapeId="0" xr:uid="{7B9A5AF3-29E0-8A45-A64D-9065DB6D584A}">
      <text>
        <t>[Threaded comment]
Your version of Excel allows you to read this threaded comment; however, any edits to it will get removed if the file is opened in a newer version of Excel. Learn more: https://go.microsoft.com/fwlink/?linkid=870924
Comment:
    If you run a nurse-only clinic, with no GP input, then you could determine the value from the income section and exclude these amounts from payment to GP. In that case, the revenue remains with the practice. This can also apply to items such as 10997 which is solely undertaken by the nurse</t>
      </text>
    </comment>
    <comment ref="L18" authorId="14" shapeId="0" xr:uid="{34326CF3-A6B2-0A46-AFB3-CAB06EBC3056}">
      <text>
        <t>[Threaded comment]
Your version of Excel allows you to read this threaded comment; however, any edits to it will get removed if the file is opened in a newer version of Excel. Learn more: https://go.microsoft.com/fwlink/?linkid=870924
Comment:
    How much time (in hours) is to be allocated to admin activities?</t>
      </text>
    </comment>
    <comment ref="M18" authorId="15" shapeId="0" xr:uid="{0D07EC64-0B88-364D-8F54-3A51E5E850D5}">
      <text>
        <t>[Threaded comment]
Your version of Excel allows you to read this threaded comment; however, any edits to it will get removed if the file is opened in a newer version of Excel. Learn more: https://go.microsoft.com/fwlink/?linkid=870924
Comment:
    Admin cost should include all on-costs such as annual leave, personal leave, superannuation, Workcover and payroll tax</t>
      </text>
    </comment>
    <comment ref="N19" authorId="16" shapeId="0" xr:uid="{B2A0A98C-7CEC-0E4D-91AF-018476FC44BD}">
      <text>
        <t>[Threaded comment]
Your version of Excel allows you to read this threaded comment; however, any edits to it will get removed if the file is opened in a newer version of Excel. Learn more: https://go.microsoft.com/fwlink/?linkid=870924
Comment:
    Calculated from sessional revenue less $ excluded from GP retained and multiplied by the % retained by GP.</t>
      </text>
    </comment>
    <comment ref="L20" authorId="17" shapeId="0" xr:uid="{549A2A78-1898-FF41-8107-4663F661F5A5}">
      <text>
        <t>[Threaded comment]
Your version of Excel allows you to read this threaded comment; however, any edits to it will get removed if the file is opened in a newer version of Excel. Learn more: https://go.microsoft.com/fwlink/?linkid=870924
Comment:
    Use estimates from cells L9 &amp; L10</t>
      </text>
    </comment>
    <comment ref="M20" authorId="18" shapeId="0" xr:uid="{064DC27B-D8CD-374A-8FB7-FD85D0063D60}">
      <text>
        <t>[Threaded comment]
Your version of Excel allows you to read this threaded comment; however, any edits to it will get removed if the file is opened in a newer version of Excel. Learn more: https://go.microsoft.com/fwlink/?linkid=870924
Comment:
    Nurse cost should include all on-costs such as annual leave, personal leave, superannuation, Workcover and payroll tax</t>
      </text>
    </comment>
    <comment ref="K22" authorId="19" shapeId="0" xr:uid="{C12CA9D6-5A75-B44D-9803-2F1D073CB40A}">
      <text>
        <t xml:space="preserve">[Threaded comment]
Your version of Excel allows you to read this threaded comment; however, any edits to it will get removed if the file is opened in a newer version of Excel. Learn more: https://go.microsoft.com/fwlink/?linkid=870924
Comment:
    You could include costs such as room utilisation, occupancy costs like electricity, etc. </t>
      </text>
    </comment>
    <comment ref="G41" authorId="20" shapeId="0" xr:uid="{07FF07E1-2622-5F48-98E4-F4BFE7781E42}">
      <text>
        <t xml:space="preserve">[Threaded comment]
Your version of Excel allows you to read this threaded comment; however, any edits to it will get removed if the file is opened in a newer version of Excel. Learn more: https://go.microsoft.com/fwlink/?linkid=870924
Comment:
    If your calculated time per nurse clinic is significantly different from suggested time, review to ensure sufficient allowance is made for patient interaction.
</t>
      </text>
    </comment>
    <comment ref="I46" authorId="21" shapeId="0" xr:uid="{34D621F3-5FBB-ED47-B89F-C81DA94EE6C5}">
      <text>
        <t>[Threaded comment]
Your version of Excel allows you to read this threaded comment; however, any edits to it will get removed if the file is opened in a newer version of Excel. Learn more: https://go.microsoft.com/fwlink/?linkid=870924
Comment:
    If you have received a grant such as from your PHN, you can include this here to accurately map out your budget.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tc={7193F5C4-FBBE-F04D-AC18-BA8194314E79}</author>
    <author>tc={670151AF-93A3-F64D-AFF7-25B1FF7A9C5A}</author>
    <author>tc={C6741C5D-7178-5C49-B0FF-5F48E8278F6C}</author>
    <author>tc={D7F26C89-4953-624B-8D3A-13EEA28A9BF5}</author>
    <author>tc={1634B376-2970-2946-81FE-46BFD47B886C}</author>
    <author>tc={89458347-E7C5-6143-819B-3C9306DBBF0C}</author>
    <author>tc={EC079EA8-EE8B-854F-BCD4-44BFA38F9FA1}</author>
    <author>tc={B195B42D-AF3A-E44D-B356-62557A2E062C}</author>
    <author>tc={0F85DEAC-D1D5-0048-A851-4417A74810F5}</author>
    <author>tc={57222941-0FDA-0244-B884-8D20445C7936}</author>
    <author>tc={4419A60C-DE7B-B74C-9F95-D4DB1EE95507}</author>
    <author>tc={DE663789-43E4-224F-ABF2-ED98866287AE}</author>
    <author>tc={49C2E91D-7377-FD4C-8E48-995CF3A033FC}</author>
    <author>tc={A042DE40-A1BB-DC45-8ED2-07C77D3AFA66}</author>
    <author>tc={17BDE459-BBA2-2840-9AF3-44E77EF46F9A}</author>
    <author>tc={ECDDC71E-0C1A-0447-8280-A2518692ECAB}</author>
    <author>tc={2BA61D4F-AE68-4742-ACE5-571C6BA58ED7}</author>
    <author>tc={964A5476-3C7B-BA40-B03F-73B116BAB7E4}</author>
    <author>tc={484440F7-13FF-6843-B1EB-5F10183D8023}</author>
    <author>tc={6D31F995-AC93-8048-AA89-9D329FC6140B}</author>
    <author>tc={FEC670D4-60E1-9D48-82C3-92CC7399A00F}</author>
    <author>tc={277DDAF8-91E9-FE4A-AB9D-A1324CF94085}</author>
  </authors>
  <commentList>
    <comment ref="A3" authorId="0" shapeId="0" xr:uid="{7193F5C4-FBBE-F04D-AC18-BA8194314E79}">
      <text>
        <t>[Threaded comment]
Your version of Excel allows you to read this threaded comment; however, any edits to it will get removed if the file is opened in a newer version of Excel. Learn more: https://go.microsoft.com/fwlink/?linkid=870924
Comment:
    This represents the profit/loss of the team based clinic.</t>
      </text>
    </comment>
    <comment ref="J3" authorId="1" shapeId="0" xr:uid="{670151AF-93A3-F64D-AFF7-25B1FF7A9C5A}">
      <text>
        <t>[Threaded comment]
Your version of Excel allows you to read this threaded comment; however, any edits to it will get removed if the file is opened in a newer version of Excel. Learn more: https://go.microsoft.com/fwlink/?linkid=870924
Comment:
    Including profit/loss from team based clinic work and estimated contribution from GP additional revenue work completed and includes the GP’s fee retention.</t>
      </text>
    </comment>
    <comment ref="B4" authorId="2" shapeId="0" xr:uid="{C6741C5D-7178-5C49-B0FF-5F48E8278F6C}">
      <text>
        <t>[Threaded comment]
Your version of Excel allows you to read this threaded comment; however, any edits to it will get removed if the file is opened in a newer version of Excel. Learn more: https://go.microsoft.com/fwlink/?linkid=870924
Comment:
    This represents time saved by team-based work which is substituted for work at GP nominated hourly rate. It does not factor the GP’s fee retention.</t>
      </text>
    </comment>
    <comment ref="J4" authorId="3" shapeId="0" xr:uid="{D7F26C89-4953-624B-8D3A-13EEA28A9BF5}">
      <text>
        <t>[Threaded comment]
Your version of Excel allows you to read this threaded comment; however, any edits to it will get removed if the file is opened in a newer version of Excel. Learn more: https://go.microsoft.com/fwlink/?linkid=870924
Comment:
    This represents the GP’s additional financial benefit (including service fees deducted) from work opportunity created by team based care. It is based on the GP’s estimated hourly rate of pay and the estimated number of hours available.</t>
      </text>
    </comment>
    <comment ref="J5" authorId="4" shapeId="0" xr:uid="{1634B376-2970-2946-81FE-46BFD47B886C}">
      <text>
        <t>[Threaded comment]
Your version of Excel allows you to read this threaded comment; however, any edits to it will get removed if the file is opened in a newer version of Excel. Learn more: https://go.microsoft.com/fwlink/?linkid=870924
Comment:
    GP fee retention from team based clinic activities (excluding additional revenue opportunity)</t>
      </text>
    </comment>
    <comment ref="C6" authorId="5" shapeId="0" xr:uid="{89458347-E7C5-6143-819B-3C9306DBBF0C}">
      <text>
        <t>[Threaded comment]
Your version of Excel allows you to read this threaded comment; however, any edits to it will get removed if the file is opened in a newer version of Excel. Learn more: https://go.microsoft.com/fwlink/?linkid=870924
Comment:
    If you wish to apply modelling for 1 patient - for a service or a series of services, the number in this field should be ‘1’. If you wish to apply modelling for groups of patients or estimated number of patients over a period of time, increase this number in this field accordingly. This is reflected in the summary totals just above.</t>
      </text>
    </comment>
    <comment ref="F8" authorId="6" shapeId="0" xr:uid="{EC079EA8-EE8B-854F-BCD4-44BFA38F9FA1}">
      <text>
        <t>[Threaded comment]
Your version of Excel allows you to read this threaded comment; however, any edits to it will get removed if the file is opened in a newer version of Excel. Learn more: https://go.microsoft.com/fwlink/?linkid=870924
Comment:
    Using the suggested time/item, confirm or amend the amount of time you allocate per service item.</t>
      </text>
    </comment>
    <comment ref="L10" authorId="7" shapeId="0" xr:uid="{B195B42D-AF3A-E44D-B356-62557A2E062C}">
      <text>
        <t>[Threaded comment]
Your version of Excel allows you to read this threaded comment; however, any edits to it will get removed if the file is opened in a newer version of Excel. Learn more: https://go.microsoft.com/fwlink/?linkid=870924
Comment:
    Use these times to inform admin and nurse times per session for staff costs in cell L20</t>
      </text>
    </comment>
    <comment ref="P10" authorId="8" shapeId="0" xr:uid="{0F85DEAC-D1D5-0048-A851-4417A74810F5}">
      <text>
        <t xml:space="preserve">[Threaded comment]
Your version of Excel allows you to read this threaded comment; however, any edits to it will get removed if the file is opened in a newer version of Excel. Learn more: https://go.microsoft.com/fwlink/?linkid=870924
Comment:
    …If the GP were to undertake this activity WITHOUT the use of a nurse. </t>
      </text>
    </comment>
    <comment ref="S10" authorId="9" shapeId="0" xr:uid="{57222941-0FDA-0244-B884-8D20445C7936}">
      <text>
        <t>[Threaded comment]
Your version of Excel allows you to read this threaded comment; however, any edits to it will get removed if the file is opened in a newer version of Excel. Learn more: https://go.microsoft.com/fwlink/?linkid=870924
Comment:
    For example, where nurse might require 1 hour of work, the GP may only require 45 minutes. In that case, your estimation would be 75%.</t>
      </text>
    </comment>
    <comment ref="L11" authorId="10" shapeId="0" xr:uid="{4419A60C-DE7B-B74C-9F95-D4DB1EE95507}">
      <text>
        <t>[Threaded comment]
Your version of Excel allows you to read this threaded comment; however, any edits to it will get removed if the file is opened in a newer version of Excel. Learn more: https://go.microsoft.com/fwlink/?linkid=870924
Comment:
    Use these times to inform admin and nurse times per session for staff costs in cell L20</t>
      </text>
    </comment>
    <comment ref="S11" authorId="11" shapeId="0" xr:uid="{DE663789-43E4-224F-ABF2-ED98866287AE}">
      <text>
        <t>[Threaded comment]
Your version of Excel allows you to read this threaded comment; however, any edits to it will get removed if the file is opened in a newer version of Excel. Learn more: https://go.microsoft.com/fwlink/?linkid=870924
Comment:
    Total nurse time estimated for the session modelled</t>
      </text>
    </comment>
    <comment ref="L13" authorId="12" shapeId="0" xr:uid="{49C2E91D-7377-FD4C-8E48-995CF3A033FC}">
      <text>
        <t>[Threaded comment]
Your version of Excel allows you to read this threaded comment; however, any edits to it will get removed if the file is opened in a newer version of Excel. Learn more: https://go.microsoft.com/fwlink/?linkid=870924
Comment:
    The practice payment to GP is usually the largest cost item. See how the profit/loss is affected by changing this percentage. Consider the additional revenue opportunities for GPs related to time saved by nurses completing work and how this might impact the reasonable patient fee retention by the GP.</t>
      </text>
    </comment>
    <comment ref="L14" authorId="13" shapeId="0" xr:uid="{A042DE40-A1BB-DC45-8ED2-07C77D3AFA66}">
      <text>
        <t>[Threaded comment]
Your version of Excel allows you to read this threaded comment; however, any edits to it will get removed if the file is opened in a newer version of Excel. Learn more: https://go.microsoft.com/fwlink/?linkid=870924
Comment:
    If you run a nurse-only clinic, with no GP input, then you could determine the value from the income section and exclude these amounts from payment to GP. In that case, the revenue remains with the practice. This can also apply to items such as 10997 which is solely undertaken by the nurse</t>
      </text>
    </comment>
    <comment ref="L18" authorId="14" shapeId="0" xr:uid="{17BDE459-BBA2-2840-9AF3-44E77EF46F9A}">
      <text>
        <t>[Threaded comment]
Your version of Excel allows you to read this threaded comment; however, any edits to it will get removed if the file is opened in a newer version of Excel. Learn more: https://go.microsoft.com/fwlink/?linkid=870924
Comment:
    How much time (in hours) is to be allocated to admin activities?</t>
      </text>
    </comment>
    <comment ref="M18" authorId="15" shapeId="0" xr:uid="{ECDDC71E-0C1A-0447-8280-A2518692ECAB}">
      <text>
        <t>[Threaded comment]
Your version of Excel allows you to read this threaded comment; however, any edits to it will get removed if the file is opened in a newer version of Excel. Learn more: https://go.microsoft.com/fwlink/?linkid=870924
Comment:
    Admin cost should include all on-costs such as annual leave, personal leave, superannuation, Workcover and payroll tax</t>
      </text>
    </comment>
    <comment ref="N19" authorId="16" shapeId="0" xr:uid="{2BA61D4F-AE68-4742-ACE5-571C6BA58ED7}">
      <text>
        <t>[Threaded comment]
Your version of Excel allows you to read this threaded comment; however, any edits to it will get removed if the file is opened in a newer version of Excel. Learn more: https://go.microsoft.com/fwlink/?linkid=870924
Comment:
    Calculated from sessional revenue less $ excluded from GP retained and multiplied by the % retained by GP.</t>
      </text>
    </comment>
    <comment ref="L20" authorId="17" shapeId="0" xr:uid="{964A5476-3C7B-BA40-B03F-73B116BAB7E4}">
      <text>
        <t>[Threaded comment]
Your version of Excel allows you to read this threaded comment; however, any edits to it will get removed if the file is opened in a newer version of Excel. Learn more: https://go.microsoft.com/fwlink/?linkid=870924
Comment:
    Use estimates from cells L9 &amp; L10</t>
      </text>
    </comment>
    <comment ref="M20" authorId="18" shapeId="0" xr:uid="{484440F7-13FF-6843-B1EB-5F10183D8023}">
      <text>
        <t>[Threaded comment]
Your version of Excel allows you to read this threaded comment; however, any edits to it will get removed if the file is opened in a newer version of Excel. Learn more: https://go.microsoft.com/fwlink/?linkid=870924
Comment:
    Nurse cost should include all on-costs such as annual leave, personal leave, superannuation, Workcover and payroll tax</t>
      </text>
    </comment>
    <comment ref="K22" authorId="19" shapeId="0" xr:uid="{6D31F995-AC93-8048-AA89-9D329FC6140B}">
      <text>
        <t xml:space="preserve">[Threaded comment]
Your version of Excel allows you to read this threaded comment; however, any edits to it will get removed if the file is opened in a newer version of Excel. Learn more: https://go.microsoft.com/fwlink/?linkid=870924
Comment:
    You could include costs such as room utilisation, occupancy costs like electricity, etc. </t>
      </text>
    </comment>
    <comment ref="G41" authorId="20" shapeId="0" xr:uid="{FEC670D4-60E1-9D48-82C3-92CC7399A00F}">
      <text>
        <t xml:space="preserve">[Threaded comment]
Your version of Excel allows you to read this threaded comment; however, any edits to it will get removed if the file is opened in a newer version of Excel. Learn more: https://go.microsoft.com/fwlink/?linkid=870924
Comment:
    If your calculated time per nurse clinic is significantly different from suggested time, review to ensure sufficient allowance is made for patient interaction.
</t>
      </text>
    </comment>
    <comment ref="I46" authorId="21" shapeId="0" xr:uid="{277DDAF8-91E9-FE4A-AB9D-A1324CF94085}">
      <text>
        <t>[Threaded comment]
Your version of Excel allows you to read this threaded comment; however, any edits to it will get removed if the file is opened in a newer version of Excel. Learn more: https://go.microsoft.com/fwlink/?linkid=870924
Comment:
    If you have received a grant such as from your PHN, you can include this here to accurately map out your budget.</t>
      </text>
    </comment>
  </commentList>
</comments>
</file>

<file path=xl/sharedStrings.xml><?xml version="1.0" encoding="utf-8"?>
<sst xmlns="http://schemas.openxmlformats.org/spreadsheetml/2006/main" count="204" uniqueCount="92">
  <si>
    <t>Hours per session</t>
  </si>
  <si>
    <t>Cost/Hour</t>
  </si>
  <si>
    <t>MBS item number</t>
  </si>
  <si>
    <t>Admin cost per session</t>
  </si>
  <si>
    <t>Nurse cost per session</t>
  </si>
  <si>
    <t>Consumables per session</t>
  </si>
  <si>
    <t>Other</t>
  </si>
  <si>
    <t>Health Assess &lt;30 min</t>
  </si>
  <si>
    <t>Health Assess 30-45 min</t>
  </si>
  <si>
    <t>Health Assess 45-60 min</t>
  </si>
  <si>
    <t>1-off costs</t>
  </si>
  <si>
    <t>Health Assess &gt;60 min</t>
  </si>
  <si>
    <t>Marketing</t>
  </si>
  <si>
    <t>Equipment</t>
  </si>
  <si>
    <t>Training</t>
  </si>
  <si>
    <t>Staff meeting(s)</t>
  </si>
  <si>
    <t>Developing resources</t>
  </si>
  <si>
    <t>1-off income</t>
  </si>
  <si>
    <t>Allocation per session</t>
  </si>
  <si>
    <t>Total recurring income per session</t>
  </si>
  <si>
    <t>Total attendance item income</t>
  </si>
  <si>
    <t># patients per session</t>
  </si>
  <si>
    <t>**Ensure use is compliant**</t>
  </si>
  <si>
    <t>Total suggested nurse time/session</t>
  </si>
  <si>
    <t>Your allocated nurse time/session</t>
  </si>
  <si>
    <t>correctness or completeness of the information herein contained. The end user(s) are</t>
  </si>
  <si>
    <t xml:space="preserve">entirely responsible for the use of this tool including assumptions made. </t>
  </si>
  <si>
    <t>Gap fee***</t>
  </si>
  <si>
    <t>***Do NOT charge gap fees for any MBS items that are also Bulk Billed</t>
  </si>
  <si>
    <t>Total once-off costs (non recurring)</t>
  </si>
  <si>
    <t>Grant or other fund</t>
  </si>
  <si>
    <t>Total Recurring Costs/Session</t>
  </si>
  <si>
    <t>TOTAL Income / Clinic</t>
  </si>
  <si>
    <t>INCOME / REVENUE ESTIMATOR</t>
  </si>
  <si>
    <t>EXPENSES / COSTS ESTIMATOR</t>
  </si>
  <si>
    <t>TEAM-CARE CLINIC BUDGET TOOL</t>
  </si>
  <si>
    <t>Spirometry min 3 - once/yr - diagnostic</t>
  </si>
  <si>
    <r>
      <rPr>
        <b/>
        <sz val="11"/>
        <color rgb="FF00B050"/>
        <rFont val="Century Gothic"/>
        <family val="1"/>
      </rPr>
      <t>Suggested</t>
    </r>
    <r>
      <rPr>
        <b/>
        <sz val="11"/>
        <rFont val="Century Gothic"/>
        <family val="1"/>
      </rPr>
      <t xml:space="preserve"> nurse time/item (mins)</t>
    </r>
  </si>
  <si>
    <r>
      <rPr>
        <b/>
        <sz val="11"/>
        <color rgb="FF7030A0"/>
        <rFont val="Century Gothic"/>
        <family val="1"/>
      </rPr>
      <t>Your</t>
    </r>
    <r>
      <rPr>
        <b/>
        <sz val="11"/>
        <rFont val="Century Gothic"/>
        <family val="1"/>
      </rPr>
      <t xml:space="preserve"> nurse time/item (mins)</t>
    </r>
  </si>
  <si>
    <r>
      <rPr>
        <b/>
        <sz val="11"/>
        <color rgb="FF7030A0"/>
        <rFont val="Century Gothic"/>
        <family val="1"/>
      </rPr>
      <t>Your</t>
    </r>
    <r>
      <rPr>
        <b/>
        <sz val="11"/>
        <rFont val="Century Gothic"/>
        <family val="1"/>
      </rPr>
      <t xml:space="preserve"> nurse time/ item/ clinic</t>
    </r>
  </si>
  <si>
    <t>TOTAL $</t>
  </si>
  <si>
    <t xml:space="preserve">GP cost per session </t>
  </si>
  <si>
    <t>Health Assess - Heart Check &gt;20 min</t>
  </si>
  <si>
    <t>QI-PIP</t>
  </si>
  <si>
    <t>QI PIP Calculator</t>
  </si>
  <si>
    <t>Your SWPE</t>
  </si>
  <si>
    <t>Est annual $</t>
  </si>
  <si>
    <t>% rural loading</t>
  </si>
  <si>
    <t>Loading $</t>
  </si>
  <si>
    <t>**These are estimated figures and will change with SWPE changes</t>
  </si>
  <si>
    <t>Total annual QI PIP</t>
  </si>
  <si>
    <t>Weekly QI PIP</t>
  </si>
  <si>
    <t>Your allocation per session</t>
  </si>
  <si>
    <t>Other nurse-only items</t>
  </si>
  <si>
    <t>Put your own item here</t>
  </si>
  <si>
    <t>WIP</t>
  </si>
  <si>
    <t>Medical Business Services does not accept liability for the accuracy,</t>
  </si>
  <si>
    <t xml:space="preserve">© Medical Business Services </t>
  </si>
  <si>
    <t>Patient fee % retained by GP</t>
  </si>
  <si>
    <t xml:space="preserve">Exclude from GP retained </t>
  </si>
  <si>
    <t>Nurse service  - Associated with 715</t>
  </si>
  <si>
    <t>For each activity that nurse undertakes, how much time would GP take as a percentage?</t>
  </si>
  <si>
    <t>Suggested</t>
  </si>
  <si>
    <t>Your estimation</t>
  </si>
  <si>
    <t>Your estimated nurse time for activities</t>
  </si>
  <si>
    <t>Your estimated GP revenue per hour</t>
  </si>
  <si>
    <t>Planned # of sessions or patients  (total)</t>
  </si>
  <si>
    <t>GP TIME SAVED &amp; ADDITIONAL REVENUE ESTIMATOR</t>
  </si>
  <si>
    <t>Total calculated nurse time (hrs)</t>
  </si>
  <si>
    <t>Other costs (describe)</t>
  </si>
  <si>
    <t>Aboriginal/Torres Strait Islander Health Assessment</t>
  </si>
  <si>
    <t>GP ADDITIONAL GP REVENUE OPPORTUNITY</t>
  </si>
  <si>
    <t>Usual GP % fee retention</t>
  </si>
  <si>
    <t>PRACTICE TOTAL PROFIT / LOSS ESTIMATE</t>
  </si>
  <si>
    <t>PRACTICE ADDITIONAL GP REVENUE OPPORTUNITY</t>
  </si>
  <si>
    <t>GP TEAM CARE CLINIC REVENUE</t>
  </si>
  <si>
    <t xml:space="preserve"> TEAM CARE CLINIC PRACTICE TOTAL PROFIT / LOSS ESTIMATE</t>
  </si>
  <si>
    <t>**All pink shaded fields can be amended**</t>
  </si>
  <si>
    <t xml:space="preserve">                $</t>
  </si>
  <si>
    <r>
      <rPr>
        <b/>
        <sz val="11"/>
        <color rgb="FF00B050"/>
        <rFont val="Century Gothic"/>
        <family val="1"/>
      </rPr>
      <t xml:space="preserve">Suggested </t>
    </r>
    <r>
      <rPr>
        <b/>
        <sz val="11"/>
        <rFont val="Century Gothic"/>
        <family val="1"/>
      </rPr>
      <t>nurse time/item/ clinic total</t>
    </r>
  </si>
  <si>
    <t>Estimated additional revenue opportunity for GP for the session modelled</t>
  </si>
  <si>
    <t>Total hours saved/available to the GP to undertake additional work</t>
  </si>
  <si>
    <t>Disclaimer: This tool is provided as a resource to assist with team care clinic budgeting.</t>
  </si>
  <si>
    <t>Eg Wound clinic | Cancer screening clinic</t>
  </si>
  <si>
    <t>Chronic condition care plan review</t>
  </si>
  <si>
    <t>Spirometry - monitoring</t>
  </si>
  <si>
    <t>Your Bulk Bill Incentive item</t>
  </si>
  <si>
    <t>Medicare Rebate per item at 1/7/2025</t>
  </si>
  <si>
    <t>Chronic condition care plan GPCCMP</t>
  </si>
  <si>
    <t>Nurse service - Associated with care plan</t>
  </si>
  <si>
    <t>THE SERVICES MODELLED HERE ARE AN EXAMPLE ONLY</t>
  </si>
  <si>
    <t>PLEASE UPDATE ALL PINK FIELDS TO MATCH YOUR WORKFLOW OR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</si>
</sst>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quot;$&quot;#,##0"/>
    <numFmt numFmtId="166" formatCode="0.0"/>
  </numFmts>
  <fonts count="51" x14ac:knownFonts="1">
    <font>
      <sz val="11"/>
      <color rgb="FF000000"/>
      <name val="Calibri"/>
    </font>
    <font>
      <sz val="11"/>
      <color rgb="FF000000"/>
      <name val="Verdana"/>
      <family val="2"/>
    </font>
    <font>
      <sz val="11"/>
      <name val="Verdana"/>
      <family val="2"/>
    </font>
    <font>
      <b/>
      <sz val="14"/>
      <name val="Verdana"/>
      <family val="2"/>
    </font>
    <font>
      <sz val="14"/>
      <color rgb="FF000000"/>
      <name val="Verdana"/>
      <family val="2"/>
    </font>
    <font>
      <b/>
      <sz val="11"/>
      <color rgb="FF000000"/>
      <name val="Verdana"/>
      <family val="2"/>
    </font>
    <font>
      <b/>
      <sz val="11"/>
      <name val="Verdana"/>
      <family val="2"/>
    </font>
    <font>
      <b/>
      <sz val="10"/>
      <name val="Verdana"/>
      <family val="2"/>
    </font>
    <font>
      <sz val="10"/>
      <color rgb="FF000000"/>
      <name val="Verdana"/>
      <family val="2"/>
    </font>
    <font>
      <sz val="10"/>
      <name val="Verdana"/>
      <family val="2"/>
    </font>
    <font>
      <sz val="11"/>
      <color rgb="FF000000"/>
      <name val="Calibri"/>
      <family val="2"/>
    </font>
    <font>
      <sz val="9"/>
      <name val="Century Gothic"/>
      <family val="1"/>
    </font>
    <font>
      <sz val="10"/>
      <color rgb="FF000000"/>
      <name val="Century Gothic"/>
      <family val="1"/>
    </font>
    <font>
      <sz val="11"/>
      <color rgb="FF000000"/>
      <name val="Century Gothic"/>
      <family val="1"/>
    </font>
    <font>
      <sz val="9"/>
      <color rgb="FF000000"/>
      <name val="Century Gothic"/>
      <family val="1"/>
    </font>
    <font>
      <b/>
      <i/>
      <sz val="9"/>
      <name val="Century Gothic"/>
      <family val="1"/>
    </font>
    <font>
      <sz val="9"/>
      <color rgb="FFC00000"/>
      <name val="Century Gothic"/>
      <family val="1"/>
    </font>
    <font>
      <b/>
      <i/>
      <sz val="10"/>
      <color rgb="FF000000"/>
      <name val="Century Gothic"/>
      <family val="1"/>
    </font>
    <font>
      <b/>
      <sz val="10"/>
      <color rgb="FF000000"/>
      <name val="Century Gothic"/>
      <family val="1"/>
    </font>
    <font>
      <b/>
      <sz val="11"/>
      <color rgb="FFC00000"/>
      <name val="Century Gothic"/>
      <family val="1"/>
    </font>
    <font>
      <b/>
      <sz val="11"/>
      <name val="Century Gothic"/>
      <family val="1"/>
    </font>
    <font>
      <b/>
      <sz val="11"/>
      <color rgb="FF00B050"/>
      <name val="Century Gothic"/>
      <family val="1"/>
    </font>
    <font>
      <b/>
      <sz val="11"/>
      <color rgb="FF7030A0"/>
      <name val="Century Gothic"/>
      <family val="1"/>
    </font>
    <font>
      <b/>
      <sz val="11"/>
      <color rgb="FF000000"/>
      <name val="Century Gothic"/>
      <family val="1"/>
    </font>
    <font>
      <b/>
      <sz val="14"/>
      <color rgb="FF80AB00"/>
      <name val="Century Gothic"/>
      <family val="1"/>
    </font>
    <font>
      <b/>
      <sz val="16"/>
      <name val="Century Gothic"/>
      <family val="1"/>
    </font>
    <font>
      <b/>
      <sz val="10"/>
      <name val="Century Gothic"/>
      <family val="1"/>
    </font>
    <font>
      <sz val="24"/>
      <color rgb="FF80AB00"/>
      <name val="Century Gothic"/>
      <family val="1"/>
    </font>
    <font>
      <b/>
      <i/>
      <sz val="10"/>
      <name val="Century Gothic"/>
      <family val="1"/>
    </font>
    <font>
      <i/>
      <sz val="9"/>
      <name val="Century Gothic"/>
      <family val="1"/>
    </font>
    <font>
      <sz val="9"/>
      <color rgb="FF000000"/>
      <name val="Verdana"/>
      <family val="2"/>
    </font>
    <font>
      <b/>
      <sz val="9"/>
      <color rgb="FF000000"/>
      <name val="Century Gothic"/>
      <family val="1"/>
    </font>
    <font>
      <b/>
      <sz val="13.5"/>
      <color rgb="FF555555"/>
      <name val="Helvetica"/>
      <family val="2"/>
    </font>
    <font>
      <b/>
      <sz val="24"/>
      <color rgb="FF4A4B4A"/>
      <name val="Century Gothic"/>
      <family val="1"/>
    </font>
    <font>
      <b/>
      <sz val="10"/>
      <color rgb="FF80AB00"/>
      <name val="Century Gothic"/>
      <family val="1"/>
    </font>
    <font>
      <b/>
      <sz val="10"/>
      <color rgb="FFC00000"/>
      <name val="Verdana"/>
      <family val="2"/>
    </font>
    <font>
      <b/>
      <sz val="10"/>
      <color rgb="FFC00000"/>
      <name val="Century Gothic"/>
      <family val="1"/>
    </font>
    <font>
      <sz val="14"/>
      <color theme="0"/>
      <name val="Century Gothic"/>
      <family val="1"/>
    </font>
    <font>
      <i/>
      <sz val="9"/>
      <color rgb="FF000000"/>
      <name val="Century Gothic"/>
      <family val="1"/>
    </font>
    <font>
      <b/>
      <i/>
      <sz val="14"/>
      <color theme="9" tint="-0.499984740745262"/>
      <name val="Century Gothic"/>
      <family val="1"/>
    </font>
    <font>
      <b/>
      <i/>
      <sz val="14"/>
      <color rgb="FFC00000"/>
      <name val="Century Gothic"/>
      <family val="1"/>
    </font>
    <font>
      <sz val="8"/>
      <name val="Century Gothic"/>
      <family val="1"/>
    </font>
    <font>
      <b/>
      <i/>
      <sz val="14"/>
      <color theme="4"/>
      <name val="Century Gothic"/>
      <family val="1"/>
    </font>
    <font>
      <b/>
      <sz val="11"/>
      <color theme="4"/>
      <name val="Century Gothic"/>
      <family val="1"/>
    </font>
    <font>
      <b/>
      <sz val="14"/>
      <color theme="4"/>
      <name val="Century Gothic"/>
      <family val="1"/>
    </font>
    <font>
      <b/>
      <sz val="12"/>
      <color rgb="FF38761D"/>
      <name val="Century Gothic"/>
      <family val="1"/>
    </font>
    <font>
      <sz val="14"/>
      <name val="Century Gothic"/>
      <family val="1"/>
    </font>
    <font>
      <sz val="10"/>
      <name val="Century Gothic"/>
      <family val="1"/>
    </font>
    <font>
      <b/>
      <sz val="14"/>
      <color theme="0"/>
      <name val="Century Gothic"/>
      <family val="1"/>
    </font>
    <font>
      <sz val="14"/>
      <color rgb="FFFF00DC"/>
      <name val="Century Gothic"/>
      <family val="1"/>
    </font>
    <font>
      <sz val="8"/>
      <name val="Calibri"/>
      <family val="2"/>
    </font>
  </fonts>
  <fills count="20">
    <fill>
      <patternFill patternType="none"/>
    </fill>
    <fill>
      <patternFill patternType="gray125"/>
    </fill>
    <fill>
      <patternFill patternType="solid">
        <fgColor theme="9" tint="0.79998168889431442"/>
        <bgColor rgb="FFDBE5F1"/>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rgb="FFFF9900"/>
      </patternFill>
    </fill>
    <fill>
      <patternFill patternType="solid">
        <fgColor theme="0"/>
        <bgColor rgb="FFFF9900"/>
      </patternFill>
    </fill>
    <fill>
      <patternFill patternType="solid">
        <fgColor theme="9" tint="0.79998168889431442"/>
        <bgColor rgb="FFCFE2F3"/>
      </patternFill>
    </fill>
    <fill>
      <patternFill patternType="solid">
        <fgColor theme="9" tint="0.39997558519241921"/>
        <bgColor rgb="FFD9D2E9"/>
      </patternFill>
    </fill>
    <fill>
      <patternFill patternType="solid">
        <fgColor rgb="FFFAFAFA"/>
        <bgColor indexed="64"/>
      </patternFill>
    </fill>
    <fill>
      <patternFill patternType="solid">
        <fgColor theme="4"/>
        <bgColor rgb="FFFF9900"/>
      </patternFill>
    </fill>
    <fill>
      <patternFill patternType="solid">
        <fgColor rgb="FFFFCBEE"/>
        <bgColor rgb="FFFFF2CC"/>
      </patternFill>
    </fill>
    <fill>
      <patternFill patternType="solid">
        <fgColor rgb="FFFFCBEE"/>
        <bgColor indexed="64"/>
      </patternFill>
    </fill>
    <fill>
      <patternFill patternType="solid">
        <fgColor theme="4"/>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7558519241921"/>
        <bgColor rgb="FFD9D2E9"/>
      </patternFill>
    </fill>
    <fill>
      <patternFill patternType="solid">
        <fgColor theme="8" tint="0.39997558519241921"/>
        <bgColor indexed="64"/>
      </patternFill>
    </fill>
    <fill>
      <patternFill patternType="solid">
        <fgColor theme="8" tint="-0.249977111117893"/>
        <bgColor rgb="FFDBE5F1"/>
      </patternFill>
    </fill>
    <fill>
      <patternFill patternType="solid">
        <fgColor theme="8" tint="-0.249977111117893"/>
        <bgColor rgb="FFCFE2F3"/>
      </patternFill>
    </fill>
  </fills>
  <borders count="36">
    <border>
      <left/>
      <right/>
      <top/>
      <bottom/>
      <diagonal/>
    </border>
    <border>
      <left style="thin">
        <color rgb="FF00000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theme="0"/>
      </bottom>
      <diagonal/>
    </border>
    <border>
      <left/>
      <right style="thin">
        <color indexed="64"/>
      </right>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style="thin">
        <color indexed="64"/>
      </left>
      <right/>
      <top/>
      <bottom/>
      <diagonal/>
    </border>
    <border>
      <left/>
      <right/>
      <top style="medium">
        <color theme="1"/>
      </top>
      <bottom/>
      <diagonal/>
    </border>
    <border>
      <left/>
      <right/>
      <top/>
      <bottom style="medium">
        <color theme="1"/>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79">
    <xf numFmtId="0" fontId="0" fillId="0" borderId="0" xfId="0"/>
    <xf numFmtId="0" fontId="1" fillId="0" borderId="0" xfId="0" applyFont="1"/>
    <xf numFmtId="0" fontId="3" fillId="0" borderId="0" xfId="0" applyFont="1"/>
    <xf numFmtId="0" fontId="4" fillId="0" borderId="0" xfId="0" applyFont="1"/>
    <xf numFmtId="0" fontId="5" fillId="2" borderId="1" xfId="0" applyFont="1" applyFill="1" applyBorder="1" applyAlignment="1">
      <alignment wrapText="1"/>
    </xf>
    <xf numFmtId="0" fontId="5" fillId="2" borderId="0" xfId="0" applyFont="1" applyFill="1" applyAlignment="1">
      <alignment wrapText="1"/>
    </xf>
    <xf numFmtId="0" fontId="7" fillId="0" borderId="1" xfId="0" applyFont="1" applyBorder="1" applyAlignment="1">
      <alignment wrapText="1"/>
    </xf>
    <xf numFmtId="0" fontId="7" fillId="0" borderId="0" xfId="0" applyFont="1" applyAlignment="1">
      <alignment wrapText="1"/>
    </xf>
    <xf numFmtId="0" fontId="8" fillId="0" borderId="0" xfId="0" applyFont="1"/>
    <xf numFmtId="0" fontId="9" fillId="0" borderId="0" xfId="0" applyFont="1" applyAlignment="1">
      <alignment wrapText="1"/>
    </xf>
    <xf numFmtId="0" fontId="9" fillId="0" borderId="0" xfId="0" applyFont="1" applyAlignment="1">
      <alignment horizontal="center"/>
    </xf>
    <xf numFmtId="0" fontId="7" fillId="0" borderId="0" xfId="0" applyFont="1"/>
    <xf numFmtId="0" fontId="9" fillId="0" borderId="0" xfId="0" applyFont="1" applyAlignment="1">
      <alignment horizontal="left" wrapText="1"/>
    </xf>
    <xf numFmtId="0" fontId="2" fillId="0" borderId="0" xfId="0" applyFont="1" applyAlignment="1">
      <alignment wrapText="1"/>
    </xf>
    <xf numFmtId="0" fontId="6" fillId="7" borderId="0" xfId="0" applyFont="1" applyFill="1"/>
    <xf numFmtId="0" fontId="11" fillId="0" borderId="1" xfId="0" applyFont="1" applyBorder="1" applyAlignment="1">
      <alignment horizontal="left" wrapText="1"/>
    </xf>
    <xf numFmtId="0" fontId="11" fillId="0" borderId="0" xfId="0" applyFont="1" applyAlignment="1">
      <alignment wrapText="1"/>
    </xf>
    <xf numFmtId="164" fontId="11" fillId="0" borderId="0" xfId="0" applyNumberFormat="1" applyFont="1"/>
    <xf numFmtId="0" fontId="14" fillId="0" borderId="0" xfId="0" applyFont="1" applyAlignment="1">
      <alignment horizontal="left"/>
    </xf>
    <xf numFmtId="0" fontId="14" fillId="0" borderId="0" xfId="0" applyFont="1" applyAlignment="1">
      <alignment wrapText="1"/>
    </xf>
    <xf numFmtId="0" fontId="11" fillId="0" borderId="0" xfId="0" applyFont="1" applyAlignment="1" applyProtection="1">
      <alignment horizontal="center"/>
      <protection locked="0"/>
    </xf>
    <xf numFmtId="0" fontId="13" fillId="0" borderId="0" xfId="0" applyFont="1"/>
    <xf numFmtId="0" fontId="14" fillId="0" borderId="0" xfId="0" applyFont="1"/>
    <xf numFmtId="0" fontId="12" fillId="0" borderId="0" xfId="0" applyFont="1"/>
    <xf numFmtId="0" fontId="11" fillId="0" borderId="0" xfId="0" applyFont="1"/>
    <xf numFmtId="0" fontId="11" fillId="0" borderId="0" xfId="0" applyFont="1" applyAlignment="1">
      <alignment horizontal="center"/>
    </xf>
    <xf numFmtId="0" fontId="17" fillId="0" borderId="0" xfId="0" applyFont="1"/>
    <xf numFmtId="0" fontId="18" fillId="0" borderId="0" xfId="0" applyFont="1"/>
    <xf numFmtId="0" fontId="19" fillId="0" borderId="0" xfId="0" applyFont="1"/>
    <xf numFmtId="0" fontId="20" fillId="2" borderId="0" xfId="0" applyFont="1" applyFill="1" applyAlignment="1">
      <alignment horizontal="center" vertical="center" wrapText="1"/>
    </xf>
    <xf numFmtId="165" fontId="23" fillId="2" borderId="0" xfId="0" applyNumberFormat="1" applyFont="1" applyFill="1" applyAlignment="1">
      <alignment horizontal="center" vertical="center" wrapText="1"/>
    </xf>
    <xf numFmtId="0" fontId="23" fillId="2" borderId="0" xfId="0" applyFont="1" applyFill="1" applyAlignment="1">
      <alignment horizontal="center" vertical="center" wrapText="1"/>
    </xf>
    <xf numFmtId="0" fontId="20" fillId="7" borderId="0" xfId="0" applyFont="1" applyFill="1" applyAlignment="1">
      <alignment horizontal="center" vertical="center"/>
    </xf>
    <xf numFmtId="0" fontId="8" fillId="0" borderId="5" xfId="0" applyFont="1" applyBorder="1"/>
    <xf numFmtId="0" fontId="11" fillId="0" borderId="5" xfId="0" applyFont="1" applyBorder="1" applyAlignment="1">
      <alignment horizontal="center"/>
    </xf>
    <xf numFmtId="0" fontId="20" fillId="7" borderId="4" xfId="0" applyFont="1" applyFill="1" applyBorder="1" applyAlignment="1">
      <alignment horizontal="center" vertical="center" wrapText="1"/>
    </xf>
    <xf numFmtId="0" fontId="20" fillId="7" borderId="4" xfId="0" applyFont="1" applyFill="1" applyBorder="1" applyAlignment="1">
      <alignment horizontal="center" vertical="center"/>
    </xf>
    <xf numFmtId="166" fontId="14" fillId="0" borderId="5" xfId="0" applyNumberFormat="1" applyFont="1" applyBorder="1" applyAlignment="1">
      <alignment horizontal="center"/>
    </xf>
    <xf numFmtId="0" fontId="14" fillId="0" borderId="5" xfId="0" applyFont="1" applyBorder="1" applyAlignment="1">
      <alignment horizontal="center"/>
    </xf>
    <xf numFmtId="0" fontId="14" fillId="0" borderId="0" xfId="0" applyFont="1" applyAlignment="1">
      <alignment horizontal="center"/>
    </xf>
    <xf numFmtId="164" fontId="11" fillId="0" borderId="5" xfId="0" applyNumberFormat="1" applyFont="1" applyBorder="1" applyAlignment="1">
      <alignment horizontal="center"/>
    </xf>
    <xf numFmtId="164" fontId="11" fillId="0" borderId="0" xfId="0" applyNumberFormat="1" applyFont="1" applyAlignment="1">
      <alignment horizontal="right"/>
    </xf>
    <xf numFmtId="2" fontId="18" fillId="0" borderId="0" xfId="0" applyNumberFormat="1" applyFont="1" applyAlignment="1">
      <alignment horizontal="center" wrapText="1"/>
    </xf>
    <xf numFmtId="0" fontId="18" fillId="0" borderId="0" xfId="0" applyFont="1" applyAlignment="1">
      <alignment horizontal="center" wrapText="1"/>
    </xf>
    <xf numFmtId="0" fontId="26" fillId="0" borderId="0" xfId="0" applyFont="1"/>
    <xf numFmtId="164" fontId="26" fillId="0" borderId="0" xfId="0" applyNumberFormat="1" applyFont="1"/>
    <xf numFmtId="0" fontId="15" fillId="0" borderId="1" xfId="0" applyFont="1" applyBorder="1"/>
    <xf numFmtId="0" fontId="8" fillId="0" borderId="7" xfId="0" applyFont="1" applyBorder="1"/>
    <xf numFmtId="0" fontId="1" fillId="0" borderId="7" xfId="0" applyFont="1" applyBorder="1"/>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8" fillId="0" borderId="18" xfId="0" applyFont="1" applyBorder="1"/>
    <xf numFmtId="0" fontId="11" fillId="0" borderId="19" xfId="0" applyFont="1" applyBorder="1" applyAlignment="1">
      <alignment horizontal="center"/>
    </xf>
    <xf numFmtId="0" fontId="11" fillId="0" borderId="20" xfId="0" applyFont="1" applyBorder="1" applyAlignment="1">
      <alignment horizontal="center"/>
    </xf>
    <xf numFmtId="0" fontId="31" fillId="9" borderId="8" xfId="0" applyFont="1" applyFill="1" applyBorder="1" applyAlignment="1">
      <alignment horizontal="center" vertical="center" shrinkToFit="1"/>
    </xf>
    <xf numFmtId="0" fontId="14" fillId="9" borderId="9" xfId="0" applyFont="1" applyFill="1" applyBorder="1" applyAlignment="1">
      <alignment horizontal="left" vertical="center"/>
    </xf>
    <xf numFmtId="0" fontId="14" fillId="9" borderId="15" xfId="0" applyFont="1" applyFill="1" applyBorder="1" applyAlignment="1">
      <alignment vertical="center"/>
    </xf>
    <xf numFmtId="0" fontId="14" fillId="9" borderId="11" xfId="0" applyFont="1" applyFill="1" applyBorder="1" applyAlignment="1">
      <alignment horizontal="left" vertical="center"/>
    </xf>
    <xf numFmtId="164" fontId="14" fillId="9" borderId="12" xfId="0" applyNumberFormat="1" applyFont="1" applyFill="1" applyBorder="1" applyAlignment="1">
      <alignment horizontal="left" vertical="center"/>
    </xf>
    <xf numFmtId="0" fontId="14" fillId="9" borderId="16" xfId="0" applyFont="1" applyFill="1" applyBorder="1" applyAlignment="1">
      <alignment vertical="center"/>
    </xf>
    <xf numFmtId="0" fontId="14" fillId="9" borderId="16" xfId="0" applyFont="1" applyFill="1" applyBorder="1" applyAlignment="1">
      <alignment vertical="center" wrapText="1"/>
    </xf>
    <xf numFmtId="0" fontId="14" fillId="9" borderId="17" xfId="0" applyFont="1" applyFill="1" applyBorder="1" applyAlignment="1">
      <alignment vertical="center"/>
    </xf>
    <xf numFmtId="0" fontId="14" fillId="9" borderId="13" xfId="0" applyFont="1" applyFill="1" applyBorder="1" applyAlignment="1">
      <alignment horizontal="left" vertical="center" wrapText="1"/>
    </xf>
    <xf numFmtId="0" fontId="2" fillId="0" borderId="0" xfId="0" applyFont="1" applyAlignment="1">
      <alignment horizontal="center"/>
    </xf>
    <xf numFmtId="0" fontId="25" fillId="0" borderId="0" xfId="0" applyFont="1" applyAlignment="1">
      <alignment horizontal="center" vertical="center"/>
    </xf>
    <xf numFmtId="0" fontId="32" fillId="0" borderId="0" xfId="0" applyFont="1"/>
    <xf numFmtId="164" fontId="34" fillId="0" borderId="0" xfId="0" applyNumberFormat="1" applyFont="1"/>
    <xf numFmtId="0" fontId="35" fillId="0" borderId="0" xfId="0" applyFont="1" applyAlignment="1">
      <alignment horizontal="center"/>
    </xf>
    <xf numFmtId="0" fontId="35" fillId="0" borderId="0" xfId="0" applyFont="1" applyAlignment="1">
      <alignment horizontal="right" wrapText="1"/>
    </xf>
    <xf numFmtId="164" fontId="36" fillId="0" borderId="0" xfId="0" applyNumberFormat="1" applyFont="1"/>
    <xf numFmtId="0" fontId="11" fillId="0" borderId="1" xfId="0" applyFont="1" applyBorder="1" applyAlignment="1">
      <alignment horizontal="left" vertical="center" wrapText="1"/>
    </xf>
    <xf numFmtId="0" fontId="14" fillId="0" borderId="0" xfId="0" applyFont="1" applyAlignment="1">
      <alignment vertical="center"/>
    </xf>
    <xf numFmtId="0" fontId="41" fillId="0" borderId="0" xfId="0" applyFont="1"/>
    <xf numFmtId="0" fontId="24" fillId="6" borderId="0" xfId="0" applyFont="1" applyFill="1" applyAlignment="1">
      <alignment horizontal="right" vertical="center"/>
    </xf>
    <xf numFmtId="0" fontId="8" fillId="0" borderId="0" xfId="0" applyFont="1" applyAlignment="1">
      <alignment horizontal="center"/>
    </xf>
    <xf numFmtId="0" fontId="1" fillId="0" borderId="0" xfId="0" applyFont="1" applyAlignment="1">
      <alignment horizontal="center"/>
    </xf>
    <xf numFmtId="0" fontId="38" fillId="0" borderId="0" xfId="0" applyFont="1"/>
    <xf numFmtId="0" fontId="43" fillId="0" borderId="0" xfId="0" applyFont="1"/>
    <xf numFmtId="0" fontId="45" fillId="0" borderId="0" xfId="0" applyFont="1" applyAlignment="1">
      <alignment vertical="center"/>
    </xf>
    <xf numFmtId="0" fontId="46" fillId="11" borderId="0" xfId="0" applyFont="1" applyFill="1" applyAlignment="1" applyProtection="1">
      <alignment horizontal="center" vertical="center"/>
      <protection locked="0"/>
    </xf>
    <xf numFmtId="1" fontId="11" fillId="11" borderId="0" xfId="0" applyNumberFormat="1" applyFont="1" applyFill="1" applyAlignment="1" applyProtection="1">
      <alignment horizontal="center"/>
      <protection locked="0"/>
    </xf>
    <xf numFmtId="0" fontId="29" fillId="12" borderId="0" xfId="0" applyFont="1" applyFill="1" applyAlignment="1" applyProtection="1">
      <alignment wrapText="1"/>
      <protection locked="0"/>
    </xf>
    <xf numFmtId="0" fontId="38" fillId="12" borderId="0" xfId="0" applyFont="1" applyFill="1" applyProtection="1">
      <protection locked="0"/>
    </xf>
    <xf numFmtId="0" fontId="11" fillId="12" borderId="0" xfId="0" applyFont="1" applyFill="1" applyAlignment="1" applyProtection="1">
      <alignment wrapText="1"/>
      <protection locked="0"/>
    </xf>
    <xf numFmtId="0" fontId="11" fillId="11" borderId="0" xfId="0" applyFont="1" applyFill="1" applyAlignment="1" applyProtection="1">
      <alignment horizontal="center"/>
      <protection locked="0"/>
    </xf>
    <xf numFmtId="0" fontId="30" fillId="12" borderId="0" xfId="0" applyFont="1" applyFill="1" applyProtection="1">
      <protection locked="0"/>
    </xf>
    <xf numFmtId="0" fontId="11" fillId="12" borderId="0" xfId="0" applyFont="1" applyFill="1" applyAlignment="1" applyProtection="1">
      <alignment horizontal="center"/>
      <protection locked="0"/>
    </xf>
    <xf numFmtId="164" fontId="14" fillId="12" borderId="0" xfId="0" applyNumberFormat="1" applyFont="1" applyFill="1" applyProtection="1">
      <protection locked="0"/>
    </xf>
    <xf numFmtId="164" fontId="11" fillId="11" borderId="0" xfId="0" applyNumberFormat="1" applyFont="1" applyFill="1" applyProtection="1">
      <protection locked="0"/>
    </xf>
    <xf numFmtId="0" fontId="14" fillId="12" borderId="10" xfId="0" applyFont="1" applyFill="1" applyBorder="1" applyAlignment="1" applyProtection="1">
      <alignment horizontal="left" vertical="center"/>
      <protection locked="0"/>
    </xf>
    <xf numFmtId="10" fontId="14" fillId="12" borderId="12" xfId="0" applyNumberFormat="1" applyFont="1" applyFill="1" applyBorder="1" applyAlignment="1" applyProtection="1">
      <alignment horizontal="left" vertical="center"/>
      <protection locked="0"/>
    </xf>
    <xf numFmtId="164" fontId="14" fillId="12" borderId="14" xfId="0" applyNumberFormat="1" applyFont="1" applyFill="1" applyBorder="1" applyAlignment="1" applyProtection="1">
      <alignment horizontal="left" vertical="center"/>
      <protection locked="0"/>
    </xf>
    <xf numFmtId="9" fontId="14" fillId="12" borderId="5" xfId="2" applyFont="1" applyFill="1" applyBorder="1" applyAlignment="1" applyProtection="1">
      <alignment horizontal="center"/>
      <protection locked="0"/>
    </xf>
    <xf numFmtId="0" fontId="11" fillId="11" borderId="5" xfId="0" applyFont="1" applyFill="1" applyBorder="1" applyAlignment="1" applyProtection="1">
      <alignment horizontal="center"/>
      <protection locked="0"/>
    </xf>
    <xf numFmtId="164" fontId="11" fillId="11" borderId="5" xfId="0" applyNumberFormat="1" applyFont="1" applyFill="1" applyBorder="1" applyAlignment="1" applyProtection="1">
      <alignment horizontal="center"/>
      <protection locked="0"/>
    </xf>
    <xf numFmtId="164" fontId="11" fillId="11" borderId="0" xfId="0" applyNumberFormat="1" applyFont="1" applyFill="1" applyAlignment="1" applyProtection="1">
      <alignment horizontal="right" vertical="center"/>
      <protection locked="0"/>
    </xf>
    <xf numFmtId="0" fontId="11" fillId="11" borderId="6" xfId="0" applyFont="1" applyFill="1" applyBorder="1" applyAlignment="1" applyProtection="1">
      <alignment horizontal="center"/>
      <protection locked="0"/>
    </xf>
    <xf numFmtId="164" fontId="19" fillId="0" borderId="0" xfId="0" applyNumberFormat="1" applyFont="1" applyAlignment="1">
      <alignment horizontal="right"/>
    </xf>
    <xf numFmtId="0" fontId="11" fillId="12" borderId="0" xfId="0" applyFont="1" applyFill="1" applyProtection="1">
      <protection locked="0"/>
    </xf>
    <xf numFmtId="0" fontId="1" fillId="4" borderId="0" xfId="0" applyFont="1" applyFill="1"/>
    <xf numFmtId="0" fontId="1" fillId="0" borderId="21" xfId="0" applyFont="1" applyBorder="1"/>
    <xf numFmtId="9" fontId="14" fillId="12" borderId="21" xfId="2" applyFont="1" applyFill="1" applyBorder="1" applyAlignment="1" applyProtection="1">
      <alignment horizontal="center"/>
      <protection locked="0"/>
    </xf>
    <xf numFmtId="164" fontId="14" fillId="12" borderId="21" xfId="1" applyNumberFormat="1" applyFont="1" applyFill="1" applyBorder="1" applyAlignment="1" applyProtection="1">
      <alignment horizontal="center"/>
      <protection locked="0"/>
    </xf>
    <xf numFmtId="164" fontId="43" fillId="0" borderId="22" xfId="0" applyNumberFormat="1" applyFont="1" applyBorder="1" applyAlignment="1">
      <alignment horizontal="center"/>
    </xf>
    <xf numFmtId="0" fontId="1" fillId="0" borderId="5" xfId="0" applyFont="1" applyBorder="1"/>
    <xf numFmtId="9" fontId="14" fillId="0" borderId="5" xfId="2" applyFont="1" applyBorder="1" applyAlignment="1">
      <alignment horizontal="center"/>
    </xf>
    <xf numFmtId="6" fontId="14" fillId="0" borderId="5" xfId="0" applyNumberFormat="1" applyFont="1" applyBorder="1" applyAlignment="1">
      <alignment horizontal="center"/>
    </xf>
    <xf numFmtId="0" fontId="43" fillId="0" borderId="6" xfId="0" applyFont="1" applyBorder="1" applyAlignment="1">
      <alignment horizontal="center"/>
    </xf>
    <xf numFmtId="0" fontId="23" fillId="4" borderId="4" xfId="0" applyFont="1" applyFill="1" applyBorder="1" applyAlignment="1">
      <alignment horizontal="center" vertical="center"/>
    </xf>
    <xf numFmtId="0" fontId="23" fillId="4" borderId="23" xfId="0" applyFont="1" applyFill="1" applyBorder="1" applyAlignment="1">
      <alignment horizontal="center" vertical="center"/>
    </xf>
    <xf numFmtId="164" fontId="16" fillId="12" borderId="5" xfId="1" applyNumberFormat="1" applyFont="1" applyFill="1" applyBorder="1" applyAlignment="1" applyProtection="1">
      <alignment horizontal="center"/>
      <protection locked="0"/>
    </xf>
    <xf numFmtId="166" fontId="14" fillId="0" borderId="21" xfId="0" applyNumberFormat="1" applyFont="1" applyBorder="1" applyAlignment="1">
      <alignment horizontal="center"/>
    </xf>
    <xf numFmtId="0" fontId="14" fillId="12" borderId="0" xfId="0" applyFont="1" applyFill="1" applyAlignment="1" applyProtection="1">
      <alignment horizontal="left"/>
      <protection locked="0"/>
    </xf>
    <xf numFmtId="0" fontId="14" fillId="12" borderId="0" xfId="0" applyFont="1" applyFill="1" applyAlignment="1" applyProtection="1">
      <alignment horizontal="center"/>
      <protection locked="0"/>
    </xf>
    <xf numFmtId="164" fontId="47" fillId="11" borderId="0" xfId="0" applyNumberFormat="1" applyFont="1" applyFill="1" applyProtection="1">
      <protection locked="0"/>
    </xf>
    <xf numFmtId="0" fontId="1" fillId="0" borderId="27" xfId="0" applyFont="1" applyBorder="1"/>
    <xf numFmtId="164" fontId="48" fillId="10" borderId="25" xfId="0" applyNumberFormat="1" applyFont="1" applyFill="1" applyBorder="1" applyAlignment="1">
      <alignment vertical="center"/>
    </xf>
    <xf numFmtId="164" fontId="48" fillId="13" borderId="26" xfId="0" applyNumberFormat="1" applyFont="1" applyFill="1" applyBorder="1"/>
    <xf numFmtId="0" fontId="33" fillId="0" borderId="0" xfId="0" applyFont="1" applyAlignment="1">
      <alignment horizontal="center" vertical="center"/>
    </xf>
    <xf numFmtId="0" fontId="27" fillId="0" borderId="0" xfId="0" applyFont="1" applyAlignment="1">
      <alignment horizontal="center" vertical="center"/>
    </xf>
    <xf numFmtId="164" fontId="48" fillId="5" borderId="29" xfId="0" applyNumberFormat="1" applyFont="1" applyFill="1" applyBorder="1" applyAlignment="1">
      <alignment vertical="center"/>
    </xf>
    <xf numFmtId="164" fontId="48" fillId="14" borderId="24" xfId="0" applyNumberFormat="1" applyFont="1" applyFill="1" applyBorder="1" applyAlignment="1">
      <alignment vertical="center"/>
    </xf>
    <xf numFmtId="0" fontId="24" fillId="6" borderId="0" xfId="0" applyFont="1" applyFill="1" applyAlignment="1">
      <alignment vertical="center"/>
    </xf>
    <xf numFmtId="164" fontId="1" fillId="0" borderId="0" xfId="0" applyNumberFormat="1" applyFont="1"/>
    <xf numFmtId="0" fontId="44" fillId="6" borderId="0" xfId="0" applyFont="1" applyFill="1" applyAlignment="1">
      <alignment vertical="center"/>
    </xf>
    <xf numFmtId="0" fontId="49" fillId="0" borderId="0" xfId="0" applyFont="1" applyAlignment="1">
      <alignment horizontal="center" vertical="center"/>
    </xf>
    <xf numFmtId="0" fontId="11" fillId="12" borderId="1" xfId="0" applyFont="1" applyFill="1" applyBorder="1" applyAlignment="1" applyProtection="1">
      <alignment horizontal="left" wrapText="1"/>
      <protection locked="0"/>
    </xf>
    <xf numFmtId="164" fontId="11" fillId="12" borderId="0" xfId="0" applyNumberFormat="1" applyFont="1" applyFill="1" applyProtection="1">
      <protection locked="0"/>
    </xf>
    <xf numFmtId="0" fontId="8" fillId="0" borderId="32" xfId="0" applyFont="1" applyBorder="1"/>
    <xf numFmtId="0" fontId="11" fillId="12" borderId="0" xfId="0" applyFont="1" applyFill="1" applyAlignment="1">
      <alignment horizontal="center"/>
    </xf>
    <xf numFmtId="0" fontId="11" fillId="11" borderId="33" xfId="0" applyFont="1" applyFill="1" applyBorder="1" applyAlignment="1" applyProtection="1">
      <alignment horizontal="center"/>
      <protection locked="0"/>
    </xf>
    <xf numFmtId="0" fontId="8" fillId="0" borderId="2" xfId="0" applyFont="1" applyBorder="1"/>
    <xf numFmtId="0" fontId="8" fillId="0" borderId="3" xfId="0" applyFont="1" applyBorder="1"/>
    <xf numFmtId="0" fontId="11" fillId="0" borderId="34" xfId="0" applyFont="1" applyBorder="1" applyAlignment="1">
      <alignment horizontal="center"/>
    </xf>
    <xf numFmtId="1" fontId="11" fillId="0" borderId="21" xfId="0" applyNumberFormat="1" applyFont="1" applyBorder="1" applyAlignment="1">
      <alignment horizontal="center"/>
    </xf>
    <xf numFmtId="0" fontId="1" fillId="0" borderId="34" xfId="0" applyFont="1" applyBorder="1"/>
    <xf numFmtId="0" fontId="14" fillId="0" borderId="34" xfId="0" applyFont="1" applyBorder="1"/>
    <xf numFmtId="0" fontId="14" fillId="0" borderId="21" xfId="0" applyFont="1" applyBorder="1"/>
    <xf numFmtId="0" fontId="11" fillId="0" borderId="21" xfId="0" applyFont="1" applyBorder="1" applyAlignment="1">
      <alignment horizontal="center"/>
    </xf>
    <xf numFmtId="0" fontId="30" fillId="0" borderId="34" xfId="0" applyFont="1" applyBorder="1"/>
    <xf numFmtId="0" fontId="11" fillId="0" borderId="35" xfId="0" applyFont="1" applyBorder="1" applyAlignment="1">
      <alignment horizontal="center"/>
    </xf>
    <xf numFmtId="0" fontId="11" fillId="0" borderId="22" xfId="0" applyFont="1" applyBorder="1" applyAlignment="1">
      <alignment horizontal="center"/>
    </xf>
    <xf numFmtId="0" fontId="5" fillId="18" borderId="1" xfId="0" applyFont="1" applyFill="1" applyBorder="1" applyAlignment="1">
      <alignment wrapText="1"/>
    </xf>
    <xf numFmtId="0" fontId="5" fillId="18" borderId="0" xfId="0" applyFont="1" applyFill="1" applyAlignment="1">
      <alignment wrapText="1"/>
    </xf>
    <xf numFmtId="0" fontId="20" fillId="18" borderId="0" xfId="0" applyFont="1" applyFill="1" applyAlignment="1">
      <alignment horizontal="center" vertical="center" wrapText="1"/>
    </xf>
    <xf numFmtId="0" fontId="20" fillId="18" borderId="2" xfId="0" applyFont="1" applyFill="1" applyBorder="1" applyAlignment="1">
      <alignment horizontal="center" vertical="center" wrapText="1"/>
    </xf>
    <xf numFmtId="0" fontId="20" fillId="18" borderId="3" xfId="0" applyFont="1" applyFill="1" applyBorder="1" applyAlignment="1">
      <alignment horizontal="center" vertical="center" wrapText="1"/>
    </xf>
    <xf numFmtId="165" fontId="23" fillId="18" borderId="0" xfId="0" applyNumberFormat="1" applyFont="1" applyFill="1" applyAlignment="1">
      <alignment horizontal="center" vertical="center" wrapText="1"/>
    </xf>
    <xf numFmtId="0" fontId="23" fillId="18" borderId="0" xfId="0" applyFont="1" applyFill="1" applyAlignment="1">
      <alignment horizontal="center" vertical="center" wrapText="1"/>
    </xf>
    <xf numFmtId="0" fontId="6" fillId="19" borderId="0" xfId="0" applyFont="1" applyFill="1"/>
    <xf numFmtId="0" fontId="20" fillId="19" borderId="4" xfId="0" applyFont="1" applyFill="1" applyBorder="1" applyAlignment="1">
      <alignment horizontal="center" vertical="center" wrapText="1"/>
    </xf>
    <xf numFmtId="0" fontId="20" fillId="19" borderId="4" xfId="0" applyFont="1" applyFill="1" applyBorder="1" applyAlignment="1">
      <alignment horizontal="center" vertical="center"/>
    </xf>
    <xf numFmtId="0" fontId="20" fillId="19" borderId="0" xfId="0" applyFont="1" applyFill="1" applyAlignment="1">
      <alignment horizontal="center" vertical="center"/>
    </xf>
    <xf numFmtId="0" fontId="42" fillId="8" borderId="0" xfId="0" applyFont="1" applyFill="1" applyAlignment="1">
      <alignment horizontal="center" vertical="center"/>
    </xf>
    <xf numFmtId="0" fontId="44" fillId="6" borderId="0" xfId="0" applyFont="1" applyFill="1" applyAlignment="1">
      <alignment horizontal="right" vertical="center"/>
    </xf>
    <xf numFmtId="0" fontId="28" fillId="0" borderId="0" xfId="0" applyFont="1" applyAlignment="1">
      <alignment horizontal="left" wrapText="1"/>
    </xf>
    <xf numFmtId="0" fontId="33" fillId="4" borderId="0" xfId="0" applyFont="1" applyFill="1" applyAlignment="1">
      <alignment horizontal="center" vertical="center"/>
    </xf>
    <xf numFmtId="0" fontId="27" fillId="4" borderId="0" xfId="0" applyFont="1" applyFill="1" applyAlignment="1">
      <alignment horizontal="center" vertical="center"/>
    </xf>
    <xf numFmtId="0" fontId="39" fillId="8" borderId="0" xfId="0" applyFont="1" applyFill="1" applyAlignment="1">
      <alignment horizontal="center" vertical="center" wrapText="1"/>
    </xf>
    <xf numFmtId="0" fontId="37" fillId="3" borderId="0" xfId="0" applyFont="1" applyFill="1" applyAlignment="1">
      <alignment vertical="center"/>
    </xf>
    <xf numFmtId="0" fontId="40" fillId="8" borderId="0" xfId="0" applyFont="1" applyFill="1" applyAlignment="1">
      <alignment horizontal="center" vertical="center"/>
    </xf>
    <xf numFmtId="0" fontId="34" fillId="0" borderId="0" xfId="0" applyFont="1" applyAlignment="1">
      <alignment horizontal="right" wrapText="1"/>
    </xf>
    <xf numFmtId="0" fontId="18" fillId="0" borderId="0" xfId="0" applyFont="1" applyAlignment="1">
      <alignment horizontal="right" wrapText="1"/>
    </xf>
    <xf numFmtId="0" fontId="36" fillId="0" borderId="0" xfId="0" applyFont="1" applyAlignment="1">
      <alignment horizontal="left" wrapText="1"/>
    </xf>
    <xf numFmtId="0" fontId="9" fillId="0" borderId="0" xfId="0" applyFont="1" applyAlignment="1">
      <alignment horizontal="center" wrapText="1"/>
    </xf>
    <xf numFmtId="0" fontId="24" fillId="6" borderId="0" xfId="0" applyFont="1" applyFill="1" applyAlignment="1">
      <alignment horizontal="right" vertical="center"/>
    </xf>
    <xf numFmtId="0" fontId="24" fillId="6" borderId="28" xfId="0" applyFont="1" applyFill="1" applyBorder="1" applyAlignment="1">
      <alignment horizontal="right" vertical="center"/>
    </xf>
    <xf numFmtId="0" fontId="1" fillId="0" borderId="0" xfId="0" applyFont="1" applyAlignment="1">
      <alignment horizontal="right"/>
    </xf>
    <xf numFmtId="0" fontId="44" fillId="6" borderId="31" xfId="0" applyFont="1" applyFill="1" applyBorder="1" applyAlignment="1">
      <alignment horizontal="left" vertical="center"/>
    </xf>
    <xf numFmtId="0" fontId="44" fillId="6" borderId="0" xfId="0" applyFont="1" applyFill="1" applyAlignment="1">
      <alignment horizontal="left" vertical="center"/>
    </xf>
    <xf numFmtId="0" fontId="24" fillId="6" borderId="30" xfId="0" applyFont="1" applyFill="1" applyBorder="1" applyAlignment="1">
      <alignment horizontal="left" vertical="center"/>
    </xf>
    <xf numFmtId="0" fontId="24" fillId="6" borderId="0" xfId="0" applyFont="1" applyFill="1" applyAlignment="1">
      <alignment horizontal="left" vertical="center"/>
    </xf>
    <xf numFmtId="0" fontId="44" fillId="0" borderId="31" xfId="0" applyFont="1" applyBorder="1" applyAlignment="1">
      <alignment horizontal="left"/>
    </xf>
    <xf numFmtId="0" fontId="44" fillId="0" borderId="0" xfId="0" applyFont="1" applyAlignment="1">
      <alignment horizontal="left"/>
    </xf>
    <xf numFmtId="0" fontId="33" fillId="15" borderId="0" xfId="0" applyFont="1" applyFill="1" applyAlignment="1">
      <alignment horizontal="center" vertical="center"/>
    </xf>
    <xf numFmtId="0" fontId="27" fillId="15" borderId="0" xfId="0" applyFont="1" applyFill="1" applyAlignment="1">
      <alignment horizontal="center" vertical="center"/>
    </xf>
    <xf numFmtId="0" fontId="39" fillId="16" borderId="0" xfId="0" applyFont="1" applyFill="1" applyAlignment="1">
      <alignment horizontal="center" vertical="center" wrapText="1"/>
    </xf>
    <xf numFmtId="0" fontId="37" fillId="17" borderId="0" xfId="0" applyFont="1" applyFill="1" applyAlignment="1">
      <alignment vertical="center"/>
    </xf>
    <xf numFmtId="0" fontId="40" fillId="16" borderId="0" xfId="0" applyFont="1" applyFill="1" applyAlignment="1">
      <alignment horizontal="center" vertical="center"/>
    </xf>
  </cellXfs>
  <cellStyles count="3">
    <cellStyle name="Currency" xfId="1" builtinId="4"/>
    <cellStyle name="Normal" xfId="0" builtinId="0"/>
    <cellStyle name="Per cent" xfId="2" builtinId="5"/>
  </cellStyles>
  <dxfs count="0"/>
  <tableStyles count="0" defaultTableStyle="TableStyleMedium9" defaultPivotStyle="PivotStyleMedium7"/>
  <colors>
    <mruColors>
      <color rgb="FFFFCBEE"/>
      <color rgb="FFFF00DC"/>
      <color rgb="FFCBCBEE"/>
      <color rgb="FFCBCBCB"/>
      <color rgb="FF80AB00"/>
      <color rgb="FF4A4B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1.svg"/><Relationship Id="rId2" Type="http://schemas.openxmlformats.org/officeDocument/2006/relationships/image" Target="../media/image2.svg"/><Relationship Id="rId16" Type="http://schemas.openxmlformats.org/officeDocument/2006/relationships/image" Target="../media/image15.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9.gif"/><Relationship Id="rId4" Type="http://schemas.openxmlformats.org/officeDocument/2006/relationships/image" Target="../media/image4.svg"/><Relationship Id="rId9" Type="http://schemas.openxmlformats.org/officeDocument/2006/relationships/hyperlink" Target="https://www.medicalbusiness.services/" TargetMode="External"/><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1.svg"/><Relationship Id="rId2" Type="http://schemas.openxmlformats.org/officeDocument/2006/relationships/image" Target="../media/image2.svg"/><Relationship Id="rId16" Type="http://schemas.openxmlformats.org/officeDocument/2006/relationships/image" Target="../media/image15.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9.gif"/><Relationship Id="rId4" Type="http://schemas.openxmlformats.org/officeDocument/2006/relationships/image" Target="../media/image4.svg"/><Relationship Id="rId9" Type="http://schemas.openxmlformats.org/officeDocument/2006/relationships/hyperlink" Target="https://www.medicalbusiness.services/" TargetMode="External"/><Relationship Id="rId1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444500</xdr:colOff>
      <xdr:row>58</xdr:row>
      <xdr:rowOff>0</xdr:rowOff>
    </xdr:to>
    <xdr:sp macro="" textlink="">
      <xdr:nvSpPr>
        <xdr:cNvPr id="1027" name="Rectangle 3" hidden="1">
          <a:extLst>
            <a:ext uri="{FF2B5EF4-FFF2-40B4-BE49-F238E27FC236}">
              <a16:creationId xmlns:a16="http://schemas.microsoft.com/office/drawing/2014/main" id="{00000000-0008-0000-0000-000003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3</xdr:row>
      <xdr:rowOff>0</xdr:rowOff>
    </xdr:from>
    <xdr:to>
      <xdr:col>15</xdr:col>
      <xdr:colOff>190500</xdr:colOff>
      <xdr:row>58</xdr:row>
      <xdr:rowOff>0</xdr:rowOff>
    </xdr:to>
    <xdr:sp macro="" textlink="">
      <xdr:nvSpPr>
        <xdr:cNvPr id="2" name="Rectangle 3" hidden="1">
          <a:extLst>
            <a:ext uri="{FF2B5EF4-FFF2-40B4-BE49-F238E27FC236}">
              <a16:creationId xmlns:a16="http://schemas.microsoft.com/office/drawing/2014/main" id="{00000000-0008-0000-0000-000002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editAs="oneCell">
    <xdr:from>
      <xdr:col>1</xdr:col>
      <xdr:colOff>334210</xdr:colOff>
      <xdr:row>7</xdr:row>
      <xdr:rowOff>38195</xdr:rowOff>
    </xdr:from>
    <xdr:to>
      <xdr:col>1</xdr:col>
      <xdr:colOff>1248610</xdr:colOff>
      <xdr:row>7</xdr:row>
      <xdr:rowOff>952595</xdr:rowOff>
    </xdr:to>
    <xdr:pic>
      <xdr:nvPicPr>
        <xdr:cNvPr id="12" name="Graphic 11" descr="Upward trend">
          <a:extLst>
            <a:ext uri="{FF2B5EF4-FFF2-40B4-BE49-F238E27FC236}">
              <a16:creationId xmlns:a16="http://schemas.microsoft.com/office/drawing/2014/main" id="{577F777D-23CC-FF4F-8879-4DA85F9948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1729" y="1823834"/>
          <a:ext cx="914400" cy="914400"/>
        </a:xfrm>
        <a:prstGeom prst="rect">
          <a:avLst/>
        </a:prstGeom>
      </xdr:spPr>
    </xdr:pic>
    <xdr:clientData/>
  </xdr:twoCellAnchor>
  <xdr:twoCellAnchor editAs="oneCell">
    <xdr:from>
      <xdr:col>10</xdr:col>
      <xdr:colOff>668421</xdr:colOff>
      <xdr:row>7</xdr:row>
      <xdr:rowOff>47744</xdr:rowOff>
    </xdr:from>
    <xdr:to>
      <xdr:col>10</xdr:col>
      <xdr:colOff>1582821</xdr:colOff>
      <xdr:row>7</xdr:row>
      <xdr:rowOff>962144</xdr:rowOff>
    </xdr:to>
    <xdr:pic>
      <xdr:nvPicPr>
        <xdr:cNvPr id="14" name="Graphic 13" descr="Downward trend">
          <a:extLst>
            <a:ext uri="{FF2B5EF4-FFF2-40B4-BE49-F238E27FC236}">
              <a16:creationId xmlns:a16="http://schemas.microsoft.com/office/drawing/2014/main" id="{379BA760-E8C9-3341-93FC-B3BE1721F8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363158" y="1833383"/>
          <a:ext cx="914400" cy="914400"/>
        </a:xfrm>
        <a:prstGeom prst="rect">
          <a:avLst/>
        </a:prstGeom>
      </xdr:spPr>
    </xdr:pic>
    <xdr:clientData/>
  </xdr:twoCellAnchor>
  <xdr:twoCellAnchor>
    <xdr:from>
      <xdr:col>9</xdr:col>
      <xdr:colOff>24305</xdr:colOff>
      <xdr:row>49</xdr:row>
      <xdr:rowOff>21044</xdr:rowOff>
    </xdr:from>
    <xdr:to>
      <xdr:col>12</xdr:col>
      <xdr:colOff>536379</xdr:colOff>
      <xdr:row>57</xdr:row>
      <xdr:rowOff>95750</xdr:rowOff>
    </xdr:to>
    <xdr:sp macro="" textlink="">
      <xdr:nvSpPr>
        <xdr:cNvPr id="7" name="TextBox 6">
          <a:extLst>
            <a:ext uri="{FF2B5EF4-FFF2-40B4-BE49-F238E27FC236}">
              <a16:creationId xmlns:a16="http://schemas.microsoft.com/office/drawing/2014/main" id="{A0B72888-8317-A446-8427-882885FA7238}"/>
            </a:ext>
          </a:extLst>
        </xdr:cNvPr>
        <xdr:cNvSpPr txBox="1"/>
      </xdr:nvSpPr>
      <xdr:spPr>
        <a:xfrm>
          <a:off x="11078671" y="11361607"/>
          <a:ext cx="4527778" cy="242688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 b="1">
              <a:latin typeface="Century Gothic" panose="020B0502020202020204" pitchFamily="34" charset="0"/>
            </a:rPr>
            <a:t>QI PIP</a:t>
          </a:r>
        </a:p>
        <a:p>
          <a:r>
            <a:rPr lang="en-GB" sz="700" b="0">
              <a:latin typeface="Century Gothic" panose="020B0502020202020204" pitchFamily="34" charset="0"/>
            </a:rPr>
            <a:t>The</a:t>
          </a:r>
          <a:r>
            <a:rPr lang="en-GB" sz="700" b="0" baseline="0">
              <a:latin typeface="Century Gothic" panose="020B0502020202020204" pitchFamily="34" charset="0"/>
            </a:rPr>
            <a:t> calculator box below will allow you to include an allocation of your practice's QI-PIP payments if you choose to include it as an income source for your Nurse Clinic.</a:t>
          </a:r>
        </a:p>
        <a:p>
          <a:r>
            <a:rPr lang="en-GB" sz="700" b="0" baseline="0">
              <a:solidFill>
                <a:schemeClr val="bg1"/>
              </a:solidFill>
              <a:latin typeface="Century Gothic" panose="020B0502020202020204" pitchFamily="34" charset="0"/>
            </a:rPr>
            <a:t>You might consider this as a replacement for Diabetes Outcome PIP and SIP which ceased 1 August 2019 and replaced with QI-PIP (Commened August 2019 first payment Nov 2019)</a:t>
          </a:r>
        </a:p>
        <a:p>
          <a:endParaRPr lang="en-GB" sz="700" b="0" baseline="0">
            <a:latin typeface="Century Gothic" panose="020B0502020202020204" pitchFamily="34" charset="0"/>
          </a:endParaRPr>
        </a:p>
        <a:p>
          <a:r>
            <a:rPr lang="en-GB" sz="700" b="0" baseline="0">
              <a:latin typeface="Century Gothic" panose="020B0502020202020204" pitchFamily="34" charset="0"/>
            </a:rPr>
            <a:t>To use this:</a:t>
          </a:r>
        </a:p>
        <a:p>
          <a:pPr lvl="1"/>
          <a:r>
            <a:rPr lang="en-GB" sz="700" b="0" baseline="0">
              <a:latin typeface="Century Gothic" panose="020B0502020202020204" pitchFamily="34" charset="0"/>
            </a:rPr>
            <a:t>1. Use your most recent PIP statement</a:t>
          </a:r>
        </a:p>
        <a:p>
          <a:pPr lvl="1"/>
          <a:r>
            <a:rPr lang="en-GB" sz="700" b="0" baseline="0">
              <a:latin typeface="Century Gothic" panose="020B0502020202020204" pitchFamily="34" charset="0"/>
            </a:rPr>
            <a:t>2. Enter your SWPE in the first field to estimate your annual QI-PIP income</a:t>
          </a:r>
        </a:p>
        <a:p>
          <a:pPr lvl="1"/>
          <a:r>
            <a:rPr lang="en-GB" sz="700" b="0" baseline="0">
              <a:latin typeface="Century Gothic" panose="020B0502020202020204" pitchFamily="34" charset="0"/>
            </a:rPr>
            <a:t>3. Enter the rural loading % for your practice (if applicable)</a:t>
          </a:r>
        </a:p>
        <a:p>
          <a:pPr lvl="1"/>
          <a:r>
            <a:rPr lang="en-GB" sz="700" b="0" baseline="0">
              <a:latin typeface="Century Gothic" panose="020B0502020202020204" pitchFamily="34" charset="0"/>
            </a:rPr>
            <a:t>4. The annual and weekly QI PIP income is calculated for you</a:t>
          </a:r>
        </a:p>
        <a:p>
          <a:pPr lvl="1"/>
          <a:r>
            <a:rPr lang="en-GB" sz="700" b="0" baseline="0">
              <a:latin typeface="Century Gothic" panose="020B0502020202020204" pitchFamily="34" charset="0"/>
            </a:rPr>
            <a:t>5. Decide how much of this PIP you would like to include for each of your planned clinics. This amount will be added here</a:t>
          </a:r>
        </a:p>
        <a:p>
          <a:endParaRPr lang="en-GB" sz="700" b="0" baseline="0">
            <a:latin typeface="Century Gothic" panose="020B0502020202020204" pitchFamily="34" charset="0"/>
          </a:endParaRPr>
        </a:p>
        <a:p>
          <a:r>
            <a:rPr lang="en-GB" sz="700" b="0" baseline="0">
              <a:latin typeface="Century Gothic" panose="020B0502020202020204" pitchFamily="34" charset="0"/>
            </a:rPr>
            <a:t>In the example below, a weekly estimate of just under $300 means that if 1 clinic is planned for the week, an allocation of $80 is appropriate.  This will be different depending on your practice, how many clinics you are planning, etc.</a:t>
          </a:r>
        </a:p>
        <a:p>
          <a:r>
            <a:rPr lang="en-GB" sz="700" b="0" baseline="0">
              <a:latin typeface="Century Gothic" panose="020B0502020202020204" pitchFamily="34" charset="0"/>
            </a:rPr>
            <a:t>If you decide not to apply any QI-PIP, simply enter $0 in the 'allocation per session' field.</a:t>
          </a:r>
          <a:endParaRPr lang="en-GB" sz="700" b="0">
            <a:latin typeface="Century Gothic" panose="020B0502020202020204" pitchFamily="34" charset="0"/>
          </a:endParaRPr>
        </a:p>
      </xdr:txBody>
    </xdr:sp>
    <xdr:clientData/>
  </xdr:twoCellAnchor>
  <xdr:twoCellAnchor>
    <xdr:from>
      <xdr:col>8</xdr:col>
      <xdr:colOff>664882</xdr:colOff>
      <xdr:row>49</xdr:row>
      <xdr:rowOff>74706</xdr:rowOff>
    </xdr:from>
    <xdr:to>
      <xdr:col>9</xdr:col>
      <xdr:colOff>440764</xdr:colOff>
      <xdr:row>53</xdr:row>
      <xdr:rowOff>306294</xdr:rowOff>
    </xdr:to>
    <xdr:cxnSp macro="">
      <xdr:nvCxnSpPr>
        <xdr:cNvPr id="4" name="Straight Arrow Connector 3">
          <a:extLst>
            <a:ext uri="{FF2B5EF4-FFF2-40B4-BE49-F238E27FC236}">
              <a16:creationId xmlns:a16="http://schemas.microsoft.com/office/drawing/2014/main" id="{9FBDD019-E081-B94C-A4AC-6F8F6B62A832}"/>
            </a:ext>
          </a:extLst>
        </xdr:cNvPr>
        <xdr:cNvCxnSpPr/>
      </xdr:nvCxnSpPr>
      <xdr:spPr>
        <a:xfrm flipH="1" flipV="1">
          <a:off x="9563826" y="10744495"/>
          <a:ext cx="616586" cy="9560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739588</xdr:colOff>
      <xdr:row>51</xdr:row>
      <xdr:rowOff>97118</xdr:rowOff>
    </xdr:from>
    <xdr:to>
      <xdr:col>9</xdr:col>
      <xdr:colOff>440764</xdr:colOff>
      <xdr:row>53</xdr:row>
      <xdr:rowOff>425823</xdr:rowOff>
    </xdr:to>
    <xdr:cxnSp macro="">
      <xdr:nvCxnSpPr>
        <xdr:cNvPr id="6" name="Straight Arrow Connector 5">
          <a:extLst>
            <a:ext uri="{FF2B5EF4-FFF2-40B4-BE49-F238E27FC236}">
              <a16:creationId xmlns:a16="http://schemas.microsoft.com/office/drawing/2014/main" id="{DB3CC59A-B69B-8542-9127-048037B168BA}"/>
            </a:ext>
          </a:extLst>
        </xdr:cNvPr>
        <xdr:cNvCxnSpPr/>
      </xdr:nvCxnSpPr>
      <xdr:spPr>
        <a:xfrm flipH="1" flipV="1">
          <a:off x="9638532" y="11124653"/>
          <a:ext cx="541880" cy="695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672353</xdr:colOff>
      <xdr:row>53</xdr:row>
      <xdr:rowOff>649941</xdr:rowOff>
    </xdr:from>
    <xdr:to>
      <xdr:col>9</xdr:col>
      <xdr:colOff>522941</xdr:colOff>
      <xdr:row>55</xdr:row>
      <xdr:rowOff>156883</xdr:rowOff>
    </xdr:to>
    <xdr:cxnSp macro="">
      <xdr:nvCxnSpPr>
        <xdr:cNvPr id="9" name="Straight Arrow Connector 8">
          <a:extLst>
            <a:ext uri="{FF2B5EF4-FFF2-40B4-BE49-F238E27FC236}">
              <a16:creationId xmlns:a16="http://schemas.microsoft.com/office/drawing/2014/main" id="{A04E57F8-B11E-6042-94B7-40446A486253}"/>
            </a:ext>
          </a:extLst>
        </xdr:cNvPr>
        <xdr:cNvCxnSpPr/>
      </xdr:nvCxnSpPr>
      <xdr:spPr>
        <a:xfrm flipH="1">
          <a:off x="9571297" y="12044166"/>
          <a:ext cx="691292" cy="624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29882</xdr:colOff>
      <xdr:row>42</xdr:row>
      <xdr:rowOff>59764</xdr:rowOff>
    </xdr:from>
    <xdr:to>
      <xdr:col>10</xdr:col>
      <xdr:colOff>1494117</xdr:colOff>
      <xdr:row>53</xdr:row>
      <xdr:rowOff>769470</xdr:rowOff>
    </xdr:to>
    <xdr:cxnSp macro="">
      <xdr:nvCxnSpPr>
        <xdr:cNvPr id="13" name="Straight Arrow Connector 12">
          <a:extLst>
            <a:ext uri="{FF2B5EF4-FFF2-40B4-BE49-F238E27FC236}">
              <a16:creationId xmlns:a16="http://schemas.microsoft.com/office/drawing/2014/main" id="{2753111C-C7F7-8A4C-8E47-9EBB0D60E449}"/>
            </a:ext>
          </a:extLst>
        </xdr:cNvPr>
        <xdr:cNvCxnSpPr/>
      </xdr:nvCxnSpPr>
      <xdr:spPr>
        <a:xfrm flipH="1" flipV="1">
          <a:off x="9769530" y="9495327"/>
          <a:ext cx="2573249" cy="26683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778098</xdr:colOff>
      <xdr:row>41</xdr:row>
      <xdr:rowOff>53662</xdr:rowOff>
    </xdr:from>
    <xdr:ext cx="184731" cy="264560"/>
    <xdr:sp macro="" textlink="">
      <xdr:nvSpPr>
        <xdr:cNvPr id="11" name="TextBox 10">
          <a:extLst>
            <a:ext uri="{FF2B5EF4-FFF2-40B4-BE49-F238E27FC236}">
              <a16:creationId xmlns:a16="http://schemas.microsoft.com/office/drawing/2014/main" id="{84F928EC-B443-A5F7-0EB9-96FFC0DF7EE9}"/>
            </a:ext>
          </a:extLst>
        </xdr:cNvPr>
        <xdr:cNvSpPr txBox="1"/>
      </xdr:nvSpPr>
      <xdr:spPr>
        <a:xfrm>
          <a:off x="3881549" y="97128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15</xdr:col>
      <xdr:colOff>1931831</xdr:colOff>
      <xdr:row>7</xdr:row>
      <xdr:rowOff>1</xdr:rowOff>
    </xdr:from>
    <xdr:to>
      <xdr:col>15</xdr:col>
      <xdr:colOff>2846231</xdr:colOff>
      <xdr:row>7</xdr:row>
      <xdr:rowOff>914401</xdr:rowOff>
    </xdr:to>
    <xdr:pic>
      <xdr:nvPicPr>
        <xdr:cNvPr id="22" name="Graphic 21" descr="Clock with solid fill">
          <a:extLst>
            <a:ext uri="{FF2B5EF4-FFF2-40B4-BE49-F238E27FC236}">
              <a16:creationId xmlns:a16="http://schemas.microsoft.com/office/drawing/2014/main" id="{EAB33EA4-B4F5-9977-C462-710B996C76A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9899648" y="2012325"/>
          <a:ext cx="914400" cy="914400"/>
        </a:xfrm>
        <a:prstGeom prst="rect">
          <a:avLst/>
        </a:prstGeom>
      </xdr:spPr>
    </xdr:pic>
    <xdr:clientData/>
  </xdr:twoCellAnchor>
  <xdr:twoCellAnchor editAs="oneCell">
    <xdr:from>
      <xdr:col>15</xdr:col>
      <xdr:colOff>3488028</xdr:colOff>
      <xdr:row>7</xdr:row>
      <xdr:rowOff>17887</xdr:rowOff>
    </xdr:from>
    <xdr:to>
      <xdr:col>15</xdr:col>
      <xdr:colOff>4402428</xdr:colOff>
      <xdr:row>7</xdr:row>
      <xdr:rowOff>932287</xdr:rowOff>
    </xdr:to>
    <xdr:pic>
      <xdr:nvPicPr>
        <xdr:cNvPr id="24" name="Graphic 23" descr="Coins with solid fill">
          <a:extLst>
            <a:ext uri="{FF2B5EF4-FFF2-40B4-BE49-F238E27FC236}">
              <a16:creationId xmlns:a16="http://schemas.microsoft.com/office/drawing/2014/main" id="{B95F3043-504B-0B8E-855D-A6D930B52AC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1455845" y="2030211"/>
          <a:ext cx="914400" cy="914400"/>
        </a:xfrm>
        <a:prstGeom prst="rect">
          <a:avLst/>
        </a:prstGeom>
      </xdr:spPr>
    </xdr:pic>
    <xdr:clientData/>
  </xdr:twoCellAnchor>
  <xdr:twoCellAnchor editAs="oneCell">
    <xdr:from>
      <xdr:col>14</xdr:col>
      <xdr:colOff>1065525</xdr:colOff>
      <xdr:row>0</xdr:row>
      <xdr:rowOff>0</xdr:rowOff>
    </xdr:from>
    <xdr:to>
      <xdr:col>15</xdr:col>
      <xdr:colOff>2494049</xdr:colOff>
      <xdr:row>5</xdr:row>
      <xdr:rowOff>143274</xdr:rowOff>
    </xdr:to>
    <xdr:pic>
      <xdr:nvPicPr>
        <xdr:cNvPr id="15" name="Picture 14">
          <a:hlinkClick xmlns:r="http://schemas.openxmlformats.org/officeDocument/2006/relationships" r:id="rId9"/>
          <a:extLst>
            <a:ext uri="{FF2B5EF4-FFF2-40B4-BE49-F238E27FC236}">
              <a16:creationId xmlns:a16="http://schemas.microsoft.com/office/drawing/2014/main" id="{B60908AA-EFEC-D8B3-8272-C27FA30FFEF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8353624" y="0"/>
          <a:ext cx="2537538" cy="1869401"/>
        </a:xfrm>
        <a:prstGeom prst="rect">
          <a:avLst/>
        </a:prstGeom>
      </xdr:spPr>
    </xdr:pic>
    <xdr:clientData/>
  </xdr:twoCellAnchor>
  <xdr:twoCellAnchor editAs="oneCell">
    <xdr:from>
      <xdr:col>5</xdr:col>
      <xdr:colOff>277254</xdr:colOff>
      <xdr:row>8</xdr:row>
      <xdr:rowOff>44718</xdr:rowOff>
    </xdr:from>
    <xdr:to>
      <xdr:col>5</xdr:col>
      <xdr:colOff>643945</xdr:colOff>
      <xdr:row>8</xdr:row>
      <xdr:rowOff>411409</xdr:rowOff>
    </xdr:to>
    <xdr:pic>
      <xdr:nvPicPr>
        <xdr:cNvPr id="5" name="Graphic 4" descr="Watch with solid fill">
          <a:extLst>
            <a:ext uri="{FF2B5EF4-FFF2-40B4-BE49-F238E27FC236}">
              <a16:creationId xmlns:a16="http://schemas.microsoft.com/office/drawing/2014/main" id="{D5A01BA8-D62A-9E3E-9451-69D08057B6E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958169" y="3488028"/>
          <a:ext cx="366691" cy="366691"/>
        </a:xfrm>
        <a:prstGeom prst="rect">
          <a:avLst/>
        </a:prstGeom>
      </xdr:spPr>
    </xdr:pic>
    <xdr:clientData/>
  </xdr:twoCellAnchor>
  <xdr:twoCellAnchor editAs="oneCell">
    <xdr:from>
      <xdr:col>3</xdr:col>
      <xdr:colOff>295141</xdr:colOff>
      <xdr:row>8</xdr:row>
      <xdr:rowOff>44719</xdr:rowOff>
    </xdr:from>
    <xdr:to>
      <xdr:col>3</xdr:col>
      <xdr:colOff>661832</xdr:colOff>
      <xdr:row>8</xdr:row>
      <xdr:rowOff>411410</xdr:rowOff>
    </xdr:to>
    <xdr:pic>
      <xdr:nvPicPr>
        <xdr:cNvPr id="8" name="Graphic 7" descr="Watch with solid fill">
          <a:extLst>
            <a:ext uri="{FF2B5EF4-FFF2-40B4-BE49-F238E27FC236}">
              <a16:creationId xmlns:a16="http://schemas.microsoft.com/office/drawing/2014/main" id="{6BB47876-4021-3B48-BF9B-A929748A48E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5071056" y="3488029"/>
          <a:ext cx="366691" cy="366691"/>
        </a:xfrm>
        <a:prstGeom prst="rect">
          <a:avLst/>
        </a:prstGeom>
      </xdr:spPr>
    </xdr:pic>
    <xdr:clientData/>
  </xdr:twoCellAnchor>
  <xdr:twoCellAnchor editAs="oneCell">
    <xdr:from>
      <xdr:col>4</xdr:col>
      <xdr:colOff>259723</xdr:colOff>
      <xdr:row>8</xdr:row>
      <xdr:rowOff>54020</xdr:rowOff>
    </xdr:from>
    <xdr:to>
      <xdr:col>4</xdr:col>
      <xdr:colOff>626414</xdr:colOff>
      <xdr:row>8</xdr:row>
      <xdr:rowOff>420711</xdr:rowOff>
    </xdr:to>
    <xdr:pic>
      <xdr:nvPicPr>
        <xdr:cNvPr id="10" name="Graphic 9" descr="Watch with solid fill">
          <a:extLst>
            <a:ext uri="{FF2B5EF4-FFF2-40B4-BE49-F238E27FC236}">
              <a16:creationId xmlns:a16="http://schemas.microsoft.com/office/drawing/2014/main" id="{EDF04F91-8702-5944-ADDA-58B0C052F96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010498" y="3497330"/>
          <a:ext cx="366691" cy="366691"/>
        </a:xfrm>
        <a:prstGeom prst="rect">
          <a:avLst/>
        </a:prstGeom>
      </xdr:spPr>
    </xdr:pic>
    <xdr:clientData/>
  </xdr:twoCellAnchor>
  <xdr:twoCellAnchor editAs="oneCell">
    <xdr:from>
      <xdr:col>6</xdr:col>
      <xdr:colOff>286913</xdr:colOff>
      <xdr:row>8</xdr:row>
      <xdr:rowOff>54378</xdr:rowOff>
    </xdr:from>
    <xdr:to>
      <xdr:col>6</xdr:col>
      <xdr:colOff>653604</xdr:colOff>
      <xdr:row>8</xdr:row>
      <xdr:rowOff>421069</xdr:rowOff>
    </xdr:to>
    <xdr:pic>
      <xdr:nvPicPr>
        <xdr:cNvPr id="16" name="Graphic 15" descr="Watch with solid fill">
          <a:extLst>
            <a:ext uri="{FF2B5EF4-FFF2-40B4-BE49-F238E27FC236}">
              <a16:creationId xmlns:a16="http://schemas.microsoft.com/office/drawing/2014/main" id="{B62DCF15-1D06-F341-A9FA-35B76D2530C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871138" y="3497688"/>
          <a:ext cx="366691" cy="366691"/>
        </a:xfrm>
        <a:prstGeom prst="rect">
          <a:avLst/>
        </a:prstGeom>
      </xdr:spPr>
    </xdr:pic>
    <xdr:clientData/>
  </xdr:twoCellAnchor>
  <xdr:twoCellAnchor editAs="oneCell">
    <xdr:from>
      <xdr:col>2</xdr:col>
      <xdr:colOff>196761</xdr:colOff>
      <xdr:row>8</xdr:row>
      <xdr:rowOff>80493</xdr:rowOff>
    </xdr:from>
    <xdr:to>
      <xdr:col>2</xdr:col>
      <xdr:colOff>545564</xdr:colOff>
      <xdr:row>8</xdr:row>
      <xdr:rowOff>429296</xdr:rowOff>
    </xdr:to>
    <xdr:pic>
      <xdr:nvPicPr>
        <xdr:cNvPr id="19" name="Graphic 18" descr="Tally with solid fill">
          <a:extLst>
            <a:ext uri="{FF2B5EF4-FFF2-40B4-BE49-F238E27FC236}">
              <a16:creationId xmlns:a16="http://schemas.microsoft.com/office/drawing/2014/main" id="{B7592E0E-9CA6-4265-25B6-C40459A7BFA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185634" y="3523803"/>
          <a:ext cx="348803" cy="348803"/>
        </a:xfrm>
        <a:prstGeom prst="rect">
          <a:avLst/>
        </a:prstGeom>
      </xdr:spPr>
    </xdr:pic>
    <xdr:clientData/>
  </xdr:twoCellAnchor>
  <xdr:twoCellAnchor editAs="oneCell">
    <xdr:from>
      <xdr:col>11</xdr:col>
      <xdr:colOff>250422</xdr:colOff>
      <xdr:row>8</xdr:row>
      <xdr:rowOff>80493</xdr:rowOff>
    </xdr:from>
    <xdr:to>
      <xdr:col>11</xdr:col>
      <xdr:colOff>643943</xdr:colOff>
      <xdr:row>8</xdr:row>
      <xdr:rowOff>474014</xdr:rowOff>
    </xdr:to>
    <xdr:pic>
      <xdr:nvPicPr>
        <xdr:cNvPr id="21" name="Graphic 20" descr="Clock with solid fill">
          <a:extLst>
            <a:ext uri="{FF2B5EF4-FFF2-40B4-BE49-F238E27FC236}">
              <a16:creationId xmlns:a16="http://schemas.microsoft.com/office/drawing/2014/main" id="{B41E16C6-B244-BA90-CF4F-EF95AF47089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444014" y="3523803"/>
          <a:ext cx="393521" cy="393521"/>
        </a:xfrm>
        <a:prstGeom prst="rect">
          <a:avLst/>
        </a:prstGeom>
      </xdr:spPr>
    </xdr:pic>
    <xdr:clientData/>
  </xdr:twoCellAnchor>
  <xdr:twoCellAnchor editAs="oneCell">
    <xdr:from>
      <xdr:col>12</xdr:col>
      <xdr:colOff>420352</xdr:colOff>
      <xdr:row>8</xdr:row>
      <xdr:rowOff>125211</xdr:rowOff>
    </xdr:from>
    <xdr:to>
      <xdr:col>12</xdr:col>
      <xdr:colOff>724436</xdr:colOff>
      <xdr:row>8</xdr:row>
      <xdr:rowOff>429295</xdr:rowOff>
    </xdr:to>
    <xdr:pic>
      <xdr:nvPicPr>
        <xdr:cNvPr id="25" name="Graphic 24" descr="Dollar with solid fill">
          <a:extLst>
            <a:ext uri="{FF2B5EF4-FFF2-40B4-BE49-F238E27FC236}">
              <a16:creationId xmlns:a16="http://schemas.microsoft.com/office/drawing/2014/main" id="{8B96AD52-A6C6-F15E-3336-B107799F43E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5490422" y="3568521"/>
          <a:ext cx="304084" cy="30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334210</xdr:colOff>
      <xdr:row>7</xdr:row>
      <xdr:rowOff>38195</xdr:rowOff>
    </xdr:from>
    <xdr:to>
      <xdr:col>1</xdr:col>
      <xdr:colOff>1248610</xdr:colOff>
      <xdr:row>7</xdr:row>
      <xdr:rowOff>952595</xdr:rowOff>
    </xdr:to>
    <xdr:pic>
      <xdr:nvPicPr>
        <xdr:cNvPr id="2" name="Graphic 1" descr="Upward trend">
          <a:extLst>
            <a:ext uri="{FF2B5EF4-FFF2-40B4-BE49-F238E27FC236}">
              <a16:creationId xmlns:a16="http://schemas.microsoft.com/office/drawing/2014/main" id="{7348F3CF-853C-DC48-8888-19C7CC6438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0010" y="2463895"/>
          <a:ext cx="914400" cy="914400"/>
        </a:xfrm>
        <a:prstGeom prst="rect">
          <a:avLst/>
        </a:prstGeom>
      </xdr:spPr>
    </xdr:pic>
    <xdr:clientData/>
  </xdr:twoCellAnchor>
  <xdr:twoCellAnchor editAs="oneCell">
    <xdr:from>
      <xdr:col>10</xdr:col>
      <xdr:colOff>668421</xdr:colOff>
      <xdr:row>7</xdr:row>
      <xdr:rowOff>47744</xdr:rowOff>
    </xdr:from>
    <xdr:to>
      <xdr:col>10</xdr:col>
      <xdr:colOff>1582821</xdr:colOff>
      <xdr:row>7</xdr:row>
      <xdr:rowOff>962144</xdr:rowOff>
    </xdr:to>
    <xdr:pic>
      <xdr:nvPicPr>
        <xdr:cNvPr id="3" name="Graphic 2" descr="Downward trend">
          <a:extLst>
            <a:ext uri="{FF2B5EF4-FFF2-40B4-BE49-F238E27FC236}">
              <a16:creationId xmlns:a16="http://schemas.microsoft.com/office/drawing/2014/main" id="{4B279705-6A00-8645-839E-A7962E604C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822321" y="2473444"/>
          <a:ext cx="914400" cy="914400"/>
        </a:xfrm>
        <a:prstGeom prst="rect">
          <a:avLst/>
        </a:prstGeom>
      </xdr:spPr>
    </xdr:pic>
    <xdr:clientData/>
  </xdr:twoCellAnchor>
  <xdr:twoCellAnchor>
    <xdr:from>
      <xdr:col>9</xdr:col>
      <xdr:colOff>24305</xdr:colOff>
      <xdr:row>49</xdr:row>
      <xdr:rowOff>21044</xdr:rowOff>
    </xdr:from>
    <xdr:to>
      <xdr:col>12</xdr:col>
      <xdr:colOff>536379</xdr:colOff>
      <xdr:row>57</xdr:row>
      <xdr:rowOff>95750</xdr:rowOff>
    </xdr:to>
    <xdr:sp macro="" textlink="">
      <xdr:nvSpPr>
        <xdr:cNvPr id="4" name="TextBox 3">
          <a:extLst>
            <a:ext uri="{FF2B5EF4-FFF2-40B4-BE49-F238E27FC236}">
              <a16:creationId xmlns:a16="http://schemas.microsoft.com/office/drawing/2014/main" id="{5967DB5E-9F69-694C-A711-420A2B35340D}"/>
            </a:ext>
          </a:extLst>
        </xdr:cNvPr>
        <xdr:cNvSpPr txBox="1"/>
      </xdr:nvSpPr>
      <xdr:spPr>
        <a:xfrm>
          <a:off x="11073305" y="11324044"/>
          <a:ext cx="4525274" cy="242420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 b="1">
              <a:latin typeface="Century Gothic" panose="020B0502020202020204" pitchFamily="34" charset="0"/>
            </a:rPr>
            <a:t>QI PIP</a:t>
          </a:r>
        </a:p>
        <a:p>
          <a:r>
            <a:rPr lang="en-GB" sz="700" b="0">
              <a:latin typeface="Century Gothic" panose="020B0502020202020204" pitchFamily="34" charset="0"/>
            </a:rPr>
            <a:t>The</a:t>
          </a:r>
          <a:r>
            <a:rPr lang="en-GB" sz="700" b="0" baseline="0">
              <a:latin typeface="Century Gothic" panose="020B0502020202020204" pitchFamily="34" charset="0"/>
            </a:rPr>
            <a:t> calculator box below will allow you to include an allocation of your practice's QI-PIP payments if you choose to include it as an income source for your Nurse Clinic.</a:t>
          </a:r>
        </a:p>
        <a:p>
          <a:r>
            <a:rPr lang="en-GB" sz="700" b="0" baseline="0">
              <a:solidFill>
                <a:schemeClr val="bg1"/>
              </a:solidFill>
              <a:latin typeface="Century Gothic" panose="020B0502020202020204" pitchFamily="34" charset="0"/>
            </a:rPr>
            <a:t>You might consider this as a replacement for Diabetes Outcome PIP and SIP which ceased 1 August 2019 and replaced with QI-PIP (Commened August 2019 first payment Nov 2019)</a:t>
          </a:r>
        </a:p>
        <a:p>
          <a:endParaRPr lang="en-GB" sz="700" b="0" baseline="0">
            <a:latin typeface="Century Gothic" panose="020B0502020202020204" pitchFamily="34" charset="0"/>
          </a:endParaRPr>
        </a:p>
        <a:p>
          <a:r>
            <a:rPr lang="en-GB" sz="700" b="0" baseline="0">
              <a:latin typeface="Century Gothic" panose="020B0502020202020204" pitchFamily="34" charset="0"/>
            </a:rPr>
            <a:t>To use this:</a:t>
          </a:r>
        </a:p>
        <a:p>
          <a:pPr lvl="1"/>
          <a:r>
            <a:rPr lang="en-GB" sz="700" b="0" baseline="0">
              <a:latin typeface="Century Gothic" panose="020B0502020202020204" pitchFamily="34" charset="0"/>
            </a:rPr>
            <a:t>1. Use your most recent PIP statement</a:t>
          </a:r>
        </a:p>
        <a:p>
          <a:pPr lvl="1"/>
          <a:r>
            <a:rPr lang="en-GB" sz="700" b="0" baseline="0">
              <a:latin typeface="Century Gothic" panose="020B0502020202020204" pitchFamily="34" charset="0"/>
            </a:rPr>
            <a:t>2. Enter your SWPE in the first field to estimate your annual QI-PIP income</a:t>
          </a:r>
        </a:p>
        <a:p>
          <a:pPr lvl="1"/>
          <a:r>
            <a:rPr lang="en-GB" sz="700" b="0" baseline="0">
              <a:latin typeface="Century Gothic" panose="020B0502020202020204" pitchFamily="34" charset="0"/>
            </a:rPr>
            <a:t>3. Enter the rural loading % for your practice (if applicable)</a:t>
          </a:r>
        </a:p>
        <a:p>
          <a:pPr lvl="1"/>
          <a:r>
            <a:rPr lang="en-GB" sz="700" b="0" baseline="0">
              <a:latin typeface="Century Gothic" panose="020B0502020202020204" pitchFamily="34" charset="0"/>
            </a:rPr>
            <a:t>4. The annual and weekly QI PIP income is calculated for you</a:t>
          </a:r>
        </a:p>
        <a:p>
          <a:pPr lvl="1"/>
          <a:r>
            <a:rPr lang="en-GB" sz="700" b="0" baseline="0">
              <a:latin typeface="Century Gothic" panose="020B0502020202020204" pitchFamily="34" charset="0"/>
            </a:rPr>
            <a:t>5. Decide how much of this PIP you would like to include for each of your planned clinics. This amount will be added here</a:t>
          </a:r>
        </a:p>
        <a:p>
          <a:endParaRPr lang="en-GB" sz="700" b="0" baseline="0">
            <a:latin typeface="Century Gothic" panose="020B0502020202020204" pitchFamily="34" charset="0"/>
          </a:endParaRPr>
        </a:p>
        <a:p>
          <a:r>
            <a:rPr lang="en-GB" sz="700" b="0" baseline="0">
              <a:latin typeface="Century Gothic" panose="020B0502020202020204" pitchFamily="34" charset="0"/>
            </a:rPr>
            <a:t>In the example below, a weekly estimate of just under $300 means that if 1 clinic is planned for the week, an allocation of $80 is appropriate.  This will be different depending on your practice, how many clinics you are planning, etc.</a:t>
          </a:r>
        </a:p>
        <a:p>
          <a:r>
            <a:rPr lang="en-GB" sz="700" b="0" baseline="0">
              <a:latin typeface="Century Gothic" panose="020B0502020202020204" pitchFamily="34" charset="0"/>
            </a:rPr>
            <a:t>If you decide not to apply any QI-PIP, simply enter $0 in the 'allocation per session' field.</a:t>
          </a:r>
          <a:endParaRPr lang="en-GB" sz="700" b="0">
            <a:latin typeface="Century Gothic" panose="020B0502020202020204" pitchFamily="34" charset="0"/>
          </a:endParaRPr>
        </a:p>
      </xdr:txBody>
    </xdr:sp>
    <xdr:clientData/>
  </xdr:twoCellAnchor>
  <xdr:twoCellAnchor>
    <xdr:from>
      <xdr:col>8</xdr:col>
      <xdr:colOff>664882</xdr:colOff>
      <xdr:row>49</xdr:row>
      <xdr:rowOff>74706</xdr:rowOff>
    </xdr:from>
    <xdr:to>
      <xdr:col>9</xdr:col>
      <xdr:colOff>440764</xdr:colOff>
      <xdr:row>53</xdr:row>
      <xdr:rowOff>306294</xdr:rowOff>
    </xdr:to>
    <xdr:cxnSp macro="">
      <xdr:nvCxnSpPr>
        <xdr:cNvPr id="5" name="Straight Arrow Connector 4">
          <a:extLst>
            <a:ext uri="{FF2B5EF4-FFF2-40B4-BE49-F238E27FC236}">
              <a16:creationId xmlns:a16="http://schemas.microsoft.com/office/drawing/2014/main" id="{0BFB3622-E812-3542-928C-05D6AD1343FF}"/>
            </a:ext>
          </a:extLst>
        </xdr:cNvPr>
        <xdr:cNvCxnSpPr/>
      </xdr:nvCxnSpPr>
      <xdr:spPr>
        <a:xfrm flipH="1" flipV="1">
          <a:off x="10443882" y="11377706"/>
          <a:ext cx="1045882" cy="9554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739588</xdr:colOff>
      <xdr:row>51</xdr:row>
      <xdr:rowOff>97118</xdr:rowOff>
    </xdr:from>
    <xdr:to>
      <xdr:col>9</xdr:col>
      <xdr:colOff>440764</xdr:colOff>
      <xdr:row>53</xdr:row>
      <xdr:rowOff>425823</xdr:rowOff>
    </xdr:to>
    <xdr:cxnSp macro="">
      <xdr:nvCxnSpPr>
        <xdr:cNvPr id="6" name="Straight Arrow Connector 5">
          <a:extLst>
            <a:ext uri="{FF2B5EF4-FFF2-40B4-BE49-F238E27FC236}">
              <a16:creationId xmlns:a16="http://schemas.microsoft.com/office/drawing/2014/main" id="{65D0A87F-72CC-0B4A-8951-FC5BBA0E13CD}"/>
            </a:ext>
          </a:extLst>
        </xdr:cNvPr>
        <xdr:cNvCxnSpPr/>
      </xdr:nvCxnSpPr>
      <xdr:spPr>
        <a:xfrm flipH="1" flipV="1">
          <a:off x="10518588" y="11755718"/>
          <a:ext cx="971176" cy="6970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672353</xdr:colOff>
      <xdr:row>53</xdr:row>
      <xdr:rowOff>649941</xdr:rowOff>
    </xdr:from>
    <xdr:to>
      <xdr:col>9</xdr:col>
      <xdr:colOff>522941</xdr:colOff>
      <xdr:row>55</xdr:row>
      <xdr:rowOff>156883</xdr:rowOff>
    </xdr:to>
    <xdr:cxnSp macro="">
      <xdr:nvCxnSpPr>
        <xdr:cNvPr id="7" name="Straight Arrow Connector 6">
          <a:extLst>
            <a:ext uri="{FF2B5EF4-FFF2-40B4-BE49-F238E27FC236}">
              <a16:creationId xmlns:a16="http://schemas.microsoft.com/office/drawing/2014/main" id="{1C8B2690-FD98-6B4E-9471-07307201B189}"/>
            </a:ext>
          </a:extLst>
        </xdr:cNvPr>
        <xdr:cNvCxnSpPr/>
      </xdr:nvCxnSpPr>
      <xdr:spPr>
        <a:xfrm flipH="1">
          <a:off x="10451353" y="12676841"/>
          <a:ext cx="1120588" cy="6245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29882</xdr:colOff>
      <xdr:row>42</xdr:row>
      <xdr:rowOff>59764</xdr:rowOff>
    </xdr:from>
    <xdr:to>
      <xdr:col>10</xdr:col>
      <xdr:colOff>1494117</xdr:colOff>
      <xdr:row>53</xdr:row>
      <xdr:rowOff>769470</xdr:rowOff>
    </xdr:to>
    <xdr:cxnSp macro="">
      <xdr:nvCxnSpPr>
        <xdr:cNvPr id="8" name="Straight Arrow Connector 7">
          <a:extLst>
            <a:ext uri="{FF2B5EF4-FFF2-40B4-BE49-F238E27FC236}">
              <a16:creationId xmlns:a16="http://schemas.microsoft.com/office/drawing/2014/main" id="{4107B677-2289-074D-9150-9004DBDBC2FE}"/>
            </a:ext>
          </a:extLst>
        </xdr:cNvPr>
        <xdr:cNvCxnSpPr/>
      </xdr:nvCxnSpPr>
      <xdr:spPr>
        <a:xfrm flipH="1" flipV="1">
          <a:off x="11078882" y="10130864"/>
          <a:ext cx="2569135" cy="26655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778098</xdr:colOff>
      <xdr:row>41</xdr:row>
      <xdr:rowOff>53662</xdr:rowOff>
    </xdr:from>
    <xdr:ext cx="184731" cy="264560"/>
    <xdr:sp macro="" textlink="">
      <xdr:nvSpPr>
        <xdr:cNvPr id="9" name="TextBox 8">
          <a:extLst>
            <a:ext uri="{FF2B5EF4-FFF2-40B4-BE49-F238E27FC236}">
              <a16:creationId xmlns:a16="http://schemas.microsoft.com/office/drawing/2014/main" id="{AE72BF19-A320-0744-84E7-EEEB24A7645C}"/>
            </a:ext>
          </a:extLst>
        </xdr:cNvPr>
        <xdr:cNvSpPr txBox="1"/>
      </xdr:nvSpPr>
      <xdr:spPr>
        <a:xfrm>
          <a:off x="4765898" y="9959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15</xdr:col>
      <xdr:colOff>1931831</xdr:colOff>
      <xdr:row>7</xdr:row>
      <xdr:rowOff>1</xdr:rowOff>
    </xdr:from>
    <xdr:to>
      <xdr:col>15</xdr:col>
      <xdr:colOff>2846231</xdr:colOff>
      <xdr:row>7</xdr:row>
      <xdr:rowOff>914401</xdr:rowOff>
    </xdr:to>
    <xdr:pic>
      <xdr:nvPicPr>
        <xdr:cNvPr id="10" name="Graphic 9" descr="Clock with solid fill">
          <a:extLst>
            <a:ext uri="{FF2B5EF4-FFF2-40B4-BE49-F238E27FC236}">
              <a16:creationId xmlns:a16="http://schemas.microsoft.com/office/drawing/2014/main" id="{21EC82E3-16A8-5941-84FD-AEC3C9ABC10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0308731" y="2425701"/>
          <a:ext cx="914400" cy="914400"/>
        </a:xfrm>
        <a:prstGeom prst="rect">
          <a:avLst/>
        </a:prstGeom>
      </xdr:spPr>
    </xdr:pic>
    <xdr:clientData/>
  </xdr:twoCellAnchor>
  <xdr:twoCellAnchor editAs="oneCell">
    <xdr:from>
      <xdr:col>15</xdr:col>
      <xdr:colOff>3488028</xdr:colOff>
      <xdr:row>7</xdr:row>
      <xdr:rowOff>17887</xdr:rowOff>
    </xdr:from>
    <xdr:to>
      <xdr:col>15</xdr:col>
      <xdr:colOff>4402428</xdr:colOff>
      <xdr:row>7</xdr:row>
      <xdr:rowOff>932287</xdr:rowOff>
    </xdr:to>
    <xdr:pic>
      <xdr:nvPicPr>
        <xdr:cNvPr id="11" name="Graphic 10" descr="Coins with solid fill">
          <a:extLst>
            <a:ext uri="{FF2B5EF4-FFF2-40B4-BE49-F238E27FC236}">
              <a16:creationId xmlns:a16="http://schemas.microsoft.com/office/drawing/2014/main" id="{9736A9D2-A1C0-094F-B676-27CEA30027B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1864928" y="2443587"/>
          <a:ext cx="914400" cy="914400"/>
        </a:xfrm>
        <a:prstGeom prst="rect">
          <a:avLst/>
        </a:prstGeom>
      </xdr:spPr>
    </xdr:pic>
    <xdr:clientData/>
  </xdr:twoCellAnchor>
  <xdr:twoCellAnchor editAs="oneCell">
    <xdr:from>
      <xdr:col>14</xdr:col>
      <xdr:colOff>1065525</xdr:colOff>
      <xdr:row>0</xdr:row>
      <xdr:rowOff>0</xdr:rowOff>
    </xdr:from>
    <xdr:to>
      <xdr:col>15</xdr:col>
      <xdr:colOff>2494049</xdr:colOff>
      <xdr:row>5</xdr:row>
      <xdr:rowOff>143274</xdr:rowOff>
    </xdr:to>
    <xdr:pic>
      <xdr:nvPicPr>
        <xdr:cNvPr id="12" name="Picture 11">
          <a:hlinkClick xmlns:r="http://schemas.openxmlformats.org/officeDocument/2006/relationships" r:id="rId9"/>
          <a:extLst>
            <a:ext uri="{FF2B5EF4-FFF2-40B4-BE49-F238E27FC236}">
              <a16:creationId xmlns:a16="http://schemas.microsoft.com/office/drawing/2014/main" id="{D179E707-4A82-B24A-834B-2F60151B4B6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8337525" y="0"/>
          <a:ext cx="2533424" cy="1857774"/>
        </a:xfrm>
        <a:prstGeom prst="rect">
          <a:avLst/>
        </a:prstGeom>
      </xdr:spPr>
    </xdr:pic>
    <xdr:clientData/>
  </xdr:twoCellAnchor>
  <xdr:twoCellAnchor editAs="oneCell">
    <xdr:from>
      <xdr:col>5</xdr:col>
      <xdr:colOff>277254</xdr:colOff>
      <xdr:row>8</xdr:row>
      <xdr:rowOff>44718</xdr:rowOff>
    </xdr:from>
    <xdr:to>
      <xdr:col>5</xdr:col>
      <xdr:colOff>643945</xdr:colOff>
      <xdr:row>8</xdr:row>
      <xdr:rowOff>411409</xdr:rowOff>
    </xdr:to>
    <xdr:pic>
      <xdr:nvPicPr>
        <xdr:cNvPr id="14" name="Graphic 13" descr="Watch with solid fill">
          <a:extLst>
            <a:ext uri="{FF2B5EF4-FFF2-40B4-BE49-F238E27FC236}">
              <a16:creationId xmlns:a16="http://schemas.microsoft.com/office/drawing/2014/main" id="{E9DD6DFD-C18C-2D46-A48F-B92CC521C50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957454" y="3473718"/>
          <a:ext cx="366691" cy="366691"/>
        </a:xfrm>
        <a:prstGeom prst="rect">
          <a:avLst/>
        </a:prstGeom>
      </xdr:spPr>
    </xdr:pic>
    <xdr:clientData/>
  </xdr:twoCellAnchor>
  <xdr:twoCellAnchor editAs="oneCell">
    <xdr:from>
      <xdr:col>3</xdr:col>
      <xdr:colOff>295141</xdr:colOff>
      <xdr:row>8</xdr:row>
      <xdr:rowOff>44719</xdr:rowOff>
    </xdr:from>
    <xdr:to>
      <xdr:col>3</xdr:col>
      <xdr:colOff>661832</xdr:colOff>
      <xdr:row>8</xdr:row>
      <xdr:rowOff>411410</xdr:rowOff>
    </xdr:to>
    <xdr:pic>
      <xdr:nvPicPr>
        <xdr:cNvPr id="15" name="Graphic 14" descr="Watch with solid fill">
          <a:extLst>
            <a:ext uri="{FF2B5EF4-FFF2-40B4-BE49-F238E27FC236}">
              <a16:creationId xmlns:a16="http://schemas.microsoft.com/office/drawing/2014/main" id="{5CF16034-226A-C647-9FF3-286677D5271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5070341" y="3473719"/>
          <a:ext cx="366691" cy="366691"/>
        </a:xfrm>
        <a:prstGeom prst="rect">
          <a:avLst/>
        </a:prstGeom>
      </xdr:spPr>
    </xdr:pic>
    <xdr:clientData/>
  </xdr:twoCellAnchor>
  <xdr:twoCellAnchor editAs="oneCell">
    <xdr:from>
      <xdr:col>4</xdr:col>
      <xdr:colOff>259723</xdr:colOff>
      <xdr:row>8</xdr:row>
      <xdr:rowOff>54020</xdr:rowOff>
    </xdr:from>
    <xdr:to>
      <xdr:col>4</xdr:col>
      <xdr:colOff>626414</xdr:colOff>
      <xdr:row>8</xdr:row>
      <xdr:rowOff>420711</xdr:rowOff>
    </xdr:to>
    <xdr:pic>
      <xdr:nvPicPr>
        <xdr:cNvPr id="16" name="Graphic 15" descr="Watch with solid fill">
          <a:extLst>
            <a:ext uri="{FF2B5EF4-FFF2-40B4-BE49-F238E27FC236}">
              <a16:creationId xmlns:a16="http://schemas.microsoft.com/office/drawing/2014/main" id="{9C79E84A-7D1A-AE49-A6A9-F04D046A85B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012823" y="3483020"/>
          <a:ext cx="366691" cy="366691"/>
        </a:xfrm>
        <a:prstGeom prst="rect">
          <a:avLst/>
        </a:prstGeom>
      </xdr:spPr>
    </xdr:pic>
    <xdr:clientData/>
  </xdr:twoCellAnchor>
  <xdr:twoCellAnchor editAs="oneCell">
    <xdr:from>
      <xdr:col>6</xdr:col>
      <xdr:colOff>286913</xdr:colOff>
      <xdr:row>8</xdr:row>
      <xdr:rowOff>54378</xdr:rowOff>
    </xdr:from>
    <xdr:to>
      <xdr:col>6</xdr:col>
      <xdr:colOff>653604</xdr:colOff>
      <xdr:row>8</xdr:row>
      <xdr:rowOff>421069</xdr:rowOff>
    </xdr:to>
    <xdr:pic>
      <xdr:nvPicPr>
        <xdr:cNvPr id="17" name="Graphic 16" descr="Watch with solid fill">
          <a:extLst>
            <a:ext uri="{FF2B5EF4-FFF2-40B4-BE49-F238E27FC236}">
              <a16:creationId xmlns:a16="http://schemas.microsoft.com/office/drawing/2014/main" id="{6C266994-F518-F344-9AD8-367D863BBF5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868813" y="3483378"/>
          <a:ext cx="366691" cy="366691"/>
        </a:xfrm>
        <a:prstGeom prst="rect">
          <a:avLst/>
        </a:prstGeom>
      </xdr:spPr>
    </xdr:pic>
    <xdr:clientData/>
  </xdr:twoCellAnchor>
  <xdr:twoCellAnchor editAs="oneCell">
    <xdr:from>
      <xdr:col>2</xdr:col>
      <xdr:colOff>196761</xdr:colOff>
      <xdr:row>8</xdr:row>
      <xdr:rowOff>80493</xdr:rowOff>
    </xdr:from>
    <xdr:to>
      <xdr:col>2</xdr:col>
      <xdr:colOff>545564</xdr:colOff>
      <xdr:row>8</xdr:row>
      <xdr:rowOff>429296</xdr:rowOff>
    </xdr:to>
    <xdr:pic>
      <xdr:nvPicPr>
        <xdr:cNvPr id="18" name="Graphic 17" descr="Tally with solid fill">
          <a:extLst>
            <a:ext uri="{FF2B5EF4-FFF2-40B4-BE49-F238E27FC236}">
              <a16:creationId xmlns:a16="http://schemas.microsoft.com/office/drawing/2014/main" id="{2C5446CD-732C-0E45-AC46-AF5CCB36842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184561" y="3509493"/>
          <a:ext cx="348803" cy="348803"/>
        </a:xfrm>
        <a:prstGeom prst="rect">
          <a:avLst/>
        </a:prstGeom>
      </xdr:spPr>
    </xdr:pic>
    <xdr:clientData/>
  </xdr:twoCellAnchor>
  <xdr:twoCellAnchor editAs="oneCell">
    <xdr:from>
      <xdr:col>11</xdr:col>
      <xdr:colOff>250422</xdr:colOff>
      <xdr:row>8</xdr:row>
      <xdr:rowOff>80493</xdr:rowOff>
    </xdr:from>
    <xdr:to>
      <xdr:col>11</xdr:col>
      <xdr:colOff>643943</xdr:colOff>
      <xdr:row>8</xdr:row>
      <xdr:rowOff>474014</xdr:rowOff>
    </xdr:to>
    <xdr:pic>
      <xdr:nvPicPr>
        <xdr:cNvPr id="19" name="Graphic 18" descr="Clock with solid fill">
          <a:extLst>
            <a:ext uri="{FF2B5EF4-FFF2-40B4-BE49-F238E27FC236}">
              <a16:creationId xmlns:a16="http://schemas.microsoft.com/office/drawing/2014/main" id="{88935C20-DE44-7C4E-B1D3-B3C86282B3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436322" y="3509493"/>
          <a:ext cx="393521" cy="393521"/>
        </a:xfrm>
        <a:prstGeom prst="rect">
          <a:avLst/>
        </a:prstGeom>
      </xdr:spPr>
    </xdr:pic>
    <xdr:clientData/>
  </xdr:twoCellAnchor>
  <xdr:twoCellAnchor editAs="oneCell">
    <xdr:from>
      <xdr:col>12</xdr:col>
      <xdr:colOff>420352</xdr:colOff>
      <xdr:row>8</xdr:row>
      <xdr:rowOff>125211</xdr:rowOff>
    </xdr:from>
    <xdr:to>
      <xdr:col>12</xdr:col>
      <xdr:colOff>724436</xdr:colOff>
      <xdr:row>8</xdr:row>
      <xdr:rowOff>429295</xdr:rowOff>
    </xdr:to>
    <xdr:pic>
      <xdr:nvPicPr>
        <xdr:cNvPr id="20" name="Graphic 19" descr="Dollar with solid fill">
          <a:extLst>
            <a:ext uri="{FF2B5EF4-FFF2-40B4-BE49-F238E27FC236}">
              <a16:creationId xmlns:a16="http://schemas.microsoft.com/office/drawing/2014/main" id="{A1EF32F6-3B73-234C-90FE-987744DC7F5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5482552" y="3554211"/>
          <a:ext cx="304084" cy="3040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iwka Hagen" id="{20858204-FEA0-D747-BCA2-5C1A983BC541}" userId="6ff3a2edcfa0caf4" providerId="Windows Live"/>
  <person displayName="Riwka Hagen" id="{63CEDF64-2E7A-D84C-A5F5-72C22F3B12B7}" userId="S::riwka@medicalbusiness.services::47b637b5-d73e-4c6a-8363-baaf2707a93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3-10-15T00:27:07.75" personId="{63CEDF64-2E7A-D84C-A5F5-72C22F3B12B7}" id="{09498842-E389-D64A-A983-693E3A088773}">
    <text>This represents the profit/loss of the team based clinic.</text>
  </threadedComment>
  <threadedComment ref="J3" dT="2023-10-15T00:23:50.07" personId="{63CEDF64-2E7A-D84C-A5F5-72C22F3B12B7}" id="{B4DEE411-2F94-3846-9781-93E0902502BB}">
    <text>Including profit/loss from team based clinic work and estimated contribution from GP additional revenue work completed and includes the GP’s fee retention.</text>
  </threadedComment>
  <threadedComment ref="B4" dT="2023-10-15T00:25:39.41" personId="{63CEDF64-2E7A-D84C-A5F5-72C22F3B12B7}" id="{49DD66E6-61A7-2F4F-B8CD-EDD2F4577677}">
    <text>This represents time saved by team-based work which is substituted for work at GP nominated hourly rate. It does not factor the GP’s fee retention.</text>
  </threadedComment>
  <threadedComment ref="J4" dT="2023-10-15T00:30:04.80" personId="{63CEDF64-2E7A-D84C-A5F5-72C22F3B12B7}" id="{E3DC0443-D1CA-7441-B804-90944C9E8A1D}">
    <text>This represents the GP’s additional financial benefit (including service fees deducted) from work opportunity created by team based care. It is based on the GP’s estimated hourly rate of pay and the estimated number of hours available.</text>
  </threadedComment>
  <threadedComment ref="J5" dT="2023-10-15T00:34:42.17" personId="{63CEDF64-2E7A-D84C-A5F5-72C22F3B12B7}" id="{E9C3EFD5-8511-4E45-863D-8CC4AF824882}">
    <text>GP fee retention from team based clinic activities (excluding additional revenue opportunity)</text>
  </threadedComment>
  <threadedComment ref="C6" dT="2023-11-13T05:53:20.27" personId="{20858204-FEA0-D747-BCA2-5C1A983BC541}" id="{2090BC3A-E2C2-C046-B30B-AFE28CE2A352}">
    <text>If you wish to apply modelling for 1 patient - for a service or a series of services, the number in this field should be ‘1’. If you wish to apply modelling for groups of patients or estimated number of patients over a period of time, increase this number in this field accordingly. This is reflected in the summary totals just above.</text>
  </threadedComment>
  <threadedComment ref="F8" dT="2023-10-14T03:40:04.93" personId="{63CEDF64-2E7A-D84C-A5F5-72C22F3B12B7}" id="{00A4DE5D-E66C-6549-B247-B3F0B31F8A90}">
    <text>Using the suggested time/item, confirm or amend the amount of time you allocate per service item.</text>
  </threadedComment>
  <threadedComment ref="L10" dT="2024-02-26T00:37:00.94" personId="{20858204-FEA0-D747-BCA2-5C1A983BC541}" id="{E779C1F7-2C1E-4A4E-86C1-434E21A65362}">
    <text>Use these times to inform admin and nurse times per session for staff costs in cell L20</text>
  </threadedComment>
  <threadedComment ref="P10" dT="2023-10-15T02:51:31.96" personId="{63CEDF64-2E7A-D84C-A5F5-72C22F3B12B7}" id="{32FE5456-82DE-3241-BFFF-D09759E64ED6}">
    <text xml:space="preserve">…If the GP were to undertake this activity WITHOUT the use of a nurse. </text>
  </threadedComment>
  <threadedComment ref="S10" dT="2023-10-14T03:25:29.37" personId="{63CEDF64-2E7A-D84C-A5F5-72C22F3B12B7}" id="{9383D153-BC03-A746-A7CC-D5ABE2833CDB}">
    <text>For example, where nurse might require 1 hour of work, the GP may only require 45 minutes. In that case, your estimation would be 75%.</text>
  </threadedComment>
  <threadedComment ref="L11" dT="2024-02-26T00:37:12.32" personId="{20858204-FEA0-D747-BCA2-5C1A983BC541}" id="{6DB13387-F710-B54D-9132-22F4C389DE2E}">
    <text>Use these times to inform admin and nurse times per session for staff costs in cell L20</text>
  </threadedComment>
  <threadedComment ref="S11" dT="2023-11-14T04:49:39.53" personId="{63CEDF64-2E7A-D84C-A5F5-72C22F3B12B7}" id="{0794C272-B3C3-CC4B-A5E8-581EAF39F577}">
    <text>Total nurse time estimated for the session modelled</text>
  </threadedComment>
  <threadedComment ref="L13" dT="2023-10-14T03:21:26.54" personId="{63CEDF64-2E7A-D84C-A5F5-72C22F3B12B7}" id="{2B02C406-F5C1-784F-868C-CD34CA1A1145}">
    <text>The practice payment to GP is usually the largest cost item. See how the profit/loss is affected by changing this percentage. Consider the additional revenue opportunities for GPs related to time saved by nurses completing work and how this might impact the reasonable patient fee retention by the GP.</text>
  </threadedComment>
  <threadedComment ref="L14" dT="2023-11-13T06:08:15.08" personId="{20858204-FEA0-D747-BCA2-5C1A983BC541}" id="{7B9A5AF3-29E0-8A45-A64D-9065DB6D584A}">
    <text>If you run a nurse-only clinic, with no GP input, then you could determine the value from the income section and exclude these amounts from payment to GP. In that case, the revenue remains with the practice. This can also apply to items such as 10997 which is solely undertaken by the nurse</text>
  </threadedComment>
  <threadedComment ref="L18" dT="2023-10-14T03:18:36.98" personId="{63CEDF64-2E7A-D84C-A5F5-72C22F3B12B7}" id="{34326CF3-A6B2-0A46-AFB3-CAB06EBC3056}">
    <text>How much time (in hours) is to be allocated to admin activities?</text>
  </threadedComment>
  <threadedComment ref="M18" dT="2023-10-14T03:17:52.42" personId="{63CEDF64-2E7A-D84C-A5F5-72C22F3B12B7}" id="{0D07EC64-0B88-364D-8F54-3A51E5E850D5}">
    <text>Admin cost should include all on-costs such as annual leave, personal leave, superannuation, Workcover and payroll tax</text>
  </threadedComment>
  <threadedComment ref="N19" dT="2023-10-14T03:29:47.72" personId="{63CEDF64-2E7A-D84C-A5F5-72C22F3B12B7}" id="{B2A0A98C-7CEC-0E4D-91AF-018476FC44BD}">
    <text>Calculated from sessional revenue less $ excluded from GP retained and multiplied by the % retained by GP.</text>
  </threadedComment>
  <threadedComment ref="L20" dT="2023-10-14T03:17:22.36" personId="{63CEDF64-2E7A-D84C-A5F5-72C22F3B12B7}" id="{549A2A78-1898-FF41-8107-4663F661F5A5}">
    <text>Use estimates from cells L9 &amp; L10</text>
  </threadedComment>
  <threadedComment ref="M20" dT="2023-10-14T03:19:05.35" personId="{63CEDF64-2E7A-D84C-A5F5-72C22F3B12B7}" id="{064DC27B-D8CD-374A-8FB7-FD85D0063D60}">
    <text>Nurse cost should include all on-costs such as annual leave, personal leave, superannuation, Workcover and payroll tax</text>
  </threadedComment>
  <threadedComment ref="K22" dT="2023-10-14T03:31:11.37" personId="{63CEDF64-2E7A-D84C-A5F5-72C22F3B12B7}" id="{C12CA9D6-5A75-B44D-9803-2F1D073CB40A}">
    <text xml:space="preserve">You could include costs such as room utilisation, occupancy costs like electricity, etc. </text>
  </threadedComment>
  <threadedComment ref="G41" dT="2023-10-14T03:23:44.86" personId="{63CEDF64-2E7A-D84C-A5F5-72C22F3B12B7}" id="{07FF07E1-2622-5F48-98E4-F4BFE7781E42}">
    <text xml:space="preserve">If your calculated time per nurse clinic is significantly different from suggested time, review to ensure sufficient allowance is made for patient interaction.
</text>
  </threadedComment>
  <threadedComment ref="I46" dT="2023-10-14T03:34:05.66" personId="{63CEDF64-2E7A-D84C-A5F5-72C22F3B12B7}" id="{34D621F3-5FBB-ED47-B89F-C81DA94EE6C5}">
    <text>If you have received a grant such as from your PHN, you can include this here to accurately map out your budget.</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3-10-15T00:27:07.75" personId="{63CEDF64-2E7A-D84C-A5F5-72C22F3B12B7}" id="{7193F5C4-FBBE-F04D-AC18-BA8194314E79}">
    <text>This represents the profit/loss of the team based clinic.</text>
  </threadedComment>
  <threadedComment ref="J3" dT="2023-10-15T00:23:50.07" personId="{63CEDF64-2E7A-D84C-A5F5-72C22F3B12B7}" id="{670151AF-93A3-F64D-AFF7-25B1FF7A9C5A}">
    <text>Including profit/loss from team based clinic work and estimated contribution from GP additional revenue work completed and includes the GP’s fee retention.</text>
  </threadedComment>
  <threadedComment ref="B4" dT="2023-10-15T00:25:39.41" personId="{63CEDF64-2E7A-D84C-A5F5-72C22F3B12B7}" id="{C6741C5D-7178-5C49-B0FF-5F48E8278F6C}">
    <text>This represents time saved by team-based work which is substituted for work at GP nominated hourly rate. It does not factor the GP’s fee retention.</text>
  </threadedComment>
  <threadedComment ref="J4" dT="2023-10-15T00:30:04.80" personId="{63CEDF64-2E7A-D84C-A5F5-72C22F3B12B7}" id="{D7F26C89-4953-624B-8D3A-13EEA28A9BF5}">
    <text>This represents the GP’s additional financial benefit (including service fees deducted) from work opportunity created by team based care. It is based on the GP’s estimated hourly rate of pay and the estimated number of hours available.</text>
  </threadedComment>
  <threadedComment ref="J5" dT="2023-10-15T00:34:42.17" personId="{63CEDF64-2E7A-D84C-A5F5-72C22F3B12B7}" id="{1634B376-2970-2946-81FE-46BFD47B886C}">
    <text>GP fee retention from team based clinic activities (excluding additional revenue opportunity)</text>
  </threadedComment>
  <threadedComment ref="C6" dT="2023-11-13T05:53:20.27" personId="{20858204-FEA0-D747-BCA2-5C1A983BC541}" id="{89458347-E7C5-6143-819B-3C9306DBBF0C}">
    <text>If you wish to apply modelling for 1 patient - for a service or a series of services, the number in this field should be ‘1’. If you wish to apply modelling for groups of patients or estimated number of patients over a period of time, increase this number in this field accordingly. This is reflected in the summary totals just above.</text>
  </threadedComment>
  <threadedComment ref="F8" dT="2023-10-14T03:40:04.93" personId="{63CEDF64-2E7A-D84C-A5F5-72C22F3B12B7}" id="{EC079EA8-EE8B-854F-BCD4-44BFA38F9FA1}">
    <text>Using the suggested time/item, confirm or amend the amount of time you allocate per service item.</text>
  </threadedComment>
  <threadedComment ref="L10" dT="2024-02-26T00:37:00.94" personId="{20858204-FEA0-D747-BCA2-5C1A983BC541}" id="{B195B42D-AF3A-E44D-B356-62557A2E062C}">
    <text>Use these times to inform admin and nurse times per session for staff costs in cell L20</text>
  </threadedComment>
  <threadedComment ref="P10" dT="2023-10-15T02:51:31.96" personId="{63CEDF64-2E7A-D84C-A5F5-72C22F3B12B7}" id="{0F85DEAC-D1D5-0048-A851-4417A74810F5}">
    <text xml:space="preserve">…If the GP were to undertake this activity WITHOUT the use of a nurse. </text>
  </threadedComment>
  <threadedComment ref="S10" dT="2023-10-14T03:25:29.37" personId="{63CEDF64-2E7A-D84C-A5F5-72C22F3B12B7}" id="{57222941-0FDA-0244-B884-8D20445C7936}">
    <text>For example, where nurse might require 1 hour of work, the GP may only require 45 minutes. In that case, your estimation would be 75%.</text>
  </threadedComment>
  <threadedComment ref="L11" dT="2024-02-26T00:37:12.32" personId="{20858204-FEA0-D747-BCA2-5C1A983BC541}" id="{4419A60C-DE7B-B74C-9F95-D4DB1EE95507}">
    <text>Use these times to inform admin and nurse times per session for staff costs in cell L20</text>
  </threadedComment>
  <threadedComment ref="S11" dT="2023-11-14T04:49:39.53" personId="{63CEDF64-2E7A-D84C-A5F5-72C22F3B12B7}" id="{DE663789-43E4-224F-ABF2-ED98866287AE}">
    <text>Total nurse time estimated for the session modelled</text>
  </threadedComment>
  <threadedComment ref="L13" dT="2023-10-14T03:21:26.54" personId="{63CEDF64-2E7A-D84C-A5F5-72C22F3B12B7}" id="{49C2E91D-7377-FD4C-8E48-995CF3A033FC}">
    <text>The practice payment to GP is usually the largest cost item. See how the profit/loss is affected by changing this percentage. Consider the additional revenue opportunities for GPs related to time saved by nurses completing work and how this might impact the reasonable patient fee retention by the GP.</text>
  </threadedComment>
  <threadedComment ref="L14" dT="2023-11-13T06:08:15.08" personId="{20858204-FEA0-D747-BCA2-5C1A983BC541}" id="{A042DE40-A1BB-DC45-8ED2-07C77D3AFA66}">
    <text>If you run a nurse-only clinic, with no GP input, then you could determine the value from the income section and exclude these amounts from payment to GP. In that case, the revenue remains with the practice. This can also apply to items such as 10997 which is solely undertaken by the nurse</text>
  </threadedComment>
  <threadedComment ref="L18" dT="2023-10-14T03:18:36.98" personId="{63CEDF64-2E7A-D84C-A5F5-72C22F3B12B7}" id="{17BDE459-BBA2-2840-9AF3-44E77EF46F9A}">
    <text>How much time (in hours) is to be allocated to admin activities?</text>
  </threadedComment>
  <threadedComment ref="M18" dT="2023-10-14T03:17:52.42" personId="{63CEDF64-2E7A-D84C-A5F5-72C22F3B12B7}" id="{ECDDC71E-0C1A-0447-8280-A2518692ECAB}">
    <text>Admin cost should include all on-costs such as annual leave, personal leave, superannuation, Workcover and payroll tax</text>
  </threadedComment>
  <threadedComment ref="N19" dT="2023-10-14T03:29:47.72" personId="{63CEDF64-2E7A-D84C-A5F5-72C22F3B12B7}" id="{2BA61D4F-AE68-4742-ACE5-571C6BA58ED7}">
    <text>Calculated from sessional revenue less $ excluded from GP retained and multiplied by the % retained by GP.</text>
  </threadedComment>
  <threadedComment ref="L20" dT="2023-10-14T03:17:22.36" personId="{63CEDF64-2E7A-D84C-A5F5-72C22F3B12B7}" id="{964A5476-3C7B-BA40-B03F-73B116BAB7E4}">
    <text>Use estimates from cells L9 &amp; L10</text>
  </threadedComment>
  <threadedComment ref="M20" dT="2023-10-14T03:19:05.35" personId="{63CEDF64-2E7A-D84C-A5F5-72C22F3B12B7}" id="{484440F7-13FF-6843-B1EB-5F10183D8023}">
    <text>Nurse cost should include all on-costs such as annual leave, personal leave, superannuation, Workcover and payroll tax</text>
  </threadedComment>
  <threadedComment ref="K22" dT="2023-10-14T03:31:11.37" personId="{63CEDF64-2E7A-D84C-A5F5-72C22F3B12B7}" id="{6D31F995-AC93-8048-AA89-9D329FC6140B}">
    <text xml:space="preserve">You could include costs such as room utilisation, occupancy costs like electricity, etc. </text>
  </threadedComment>
  <threadedComment ref="G41" dT="2023-10-14T03:23:44.86" personId="{63CEDF64-2E7A-D84C-A5F5-72C22F3B12B7}" id="{FEC670D4-60E1-9D48-82C3-92CC7399A00F}">
    <text xml:space="preserve">If your calculated time per nurse clinic is significantly different from suggested time, review to ensure sufficient allowance is made for patient interaction.
</text>
  </threadedComment>
  <threadedComment ref="I46" dT="2023-10-14T03:34:05.66" personId="{63CEDF64-2E7A-D84C-A5F5-72C22F3B12B7}" id="{277DDAF8-91E9-FE4A-AB9D-A1324CF94085}">
    <text>If you have received a grant such as from your PHN, you can include this here to accurately map out your budget.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E59"/>
  <sheetViews>
    <sheetView showGridLines="0" tabSelected="1" zoomScale="142" zoomScaleNormal="125" workbookViewId="0">
      <selection activeCell="H33" sqref="H33"/>
    </sheetView>
  </sheetViews>
  <sheetFormatPr baseColWidth="10" defaultColWidth="0" defaultRowHeight="14" zeroHeight="1" x14ac:dyDescent="0.15"/>
  <cols>
    <col min="1" max="1" width="9" style="1" customWidth="1"/>
    <col min="2" max="2" width="43.33203125" style="1" customWidth="1"/>
    <col min="3" max="3" width="10.33203125" style="1" customWidth="1"/>
    <col min="4" max="4" width="12.83203125" style="1" customWidth="1"/>
    <col min="5" max="5" width="12.1640625" style="1" customWidth="1"/>
    <col min="6" max="6" width="11.83203125" style="1" customWidth="1"/>
    <col min="7" max="7" width="11.5" style="1" customWidth="1"/>
    <col min="8" max="8" width="17.33203125" style="1" customWidth="1"/>
    <col min="9" max="9" width="16.6640625" style="1" bestFit="1" customWidth="1"/>
    <col min="10" max="10" width="14.5" style="1" customWidth="1"/>
    <col min="11" max="11" width="26.6640625" style="1" customWidth="1"/>
    <col min="12" max="12" width="11.5" style="1" customWidth="1"/>
    <col min="13" max="15" width="14.5" style="1" customWidth="1"/>
    <col min="16" max="16" width="69" style="1" customWidth="1"/>
    <col min="17" max="17" width="0.6640625" style="1" customWidth="1"/>
    <col min="18" max="18" width="12.1640625" style="1" customWidth="1"/>
    <col min="19" max="19" width="14.5" style="1" customWidth="1"/>
    <col min="20" max="20" width="6.83203125" style="1" customWidth="1"/>
    <col min="21" max="31" width="0" style="1" hidden="1" customWidth="1"/>
    <col min="32" max="16384" width="14.5" style="1" hidden="1"/>
  </cols>
  <sheetData>
    <row r="1" spans="1:31" ht="51" customHeight="1" x14ac:dyDescent="0.2">
      <c r="A1" s="156" t="s">
        <v>35</v>
      </c>
      <c r="B1" s="157"/>
      <c r="C1" s="157"/>
      <c r="D1" s="157"/>
      <c r="E1" s="157"/>
      <c r="F1" s="157"/>
      <c r="G1" s="157"/>
      <c r="H1" s="157"/>
      <c r="I1" s="157"/>
      <c r="J1" s="157"/>
      <c r="K1" s="157"/>
      <c r="L1" s="157"/>
      <c r="M1" s="157"/>
      <c r="N1" s="157"/>
      <c r="P1" s="65"/>
    </row>
    <row r="2" spans="1:31" ht="30" x14ac:dyDescent="0.2">
      <c r="A2" s="118"/>
      <c r="B2" s="119"/>
      <c r="C2" s="119"/>
      <c r="D2" s="119"/>
      <c r="F2" s="119"/>
      <c r="G2" s="119"/>
      <c r="H2" s="125" t="s">
        <v>77</v>
      </c>
      <c r="I2" s="119"/>
      <c r="J2" s="119"/>
      <c r="K2" s="119"/>
      <c r="L2" s="119"/>
      <c r="M2" s="119"/>
      <c r="N2" s="119"/>
      <c r="P2" s="65"/>
    </row>
    <row r="3" spans="1:31" ht="18" x14ac:dyDescent="0.15">
      <c r="A3" s="165" t="s">
        <v>76</v>
      </c>
      <c r="B3" s="165"/>
      <c r="C3" s="165"/>
      <c r="D3" s="165"/>
      <c r="E3" s="165"/>
      <c r="F3" s="165"/>
      <c r="G3" s="166"/>
      <c r="H3" s="120">
        <f>(I44-N23)*C6+(I46-N34)</f>
        <v>340.9425</v>
      </c>
      <c r="I3" s="121">
        <f>H4-I4+H3</f>
        <v>578.9425</v>
      </c>
      <c r="J3" s="170" t="s">
        <v>73</v>
      </c>
      <c r="K3" s="171"/>
      <c r="L3" s="171"/>
      <c r="M3" s="122"/>
      <c r="N3" s="122"/>
      <c r="O3" s="122"/>
      <c r="P3" s="122"/>
    </row>
    <row r="4" spans="1:31" ht="18" x14ac:dyDescent="0.2">
      <c r="A4" s="73"/>
      <c r="B4" s="154" t="s">
        <v>74</v>
      </c>
      <c r="C4" s="154"/>
      <c r="D4" s="154"/>
      <c r="E4" s="154"/>
      <c r="F4" s="154"/>
      <c r="G4" s="154"/>
      <c r="H4" s="116">
        <f>S15*C6</f>
        <v>680.00000000000011</v>
      </c>
      <c r="I4" s="117">
        <f>S15*S13*C6</f>
        <v>442.00000000000011</v>
      </c>
      <c r="J4" s="168" t="s">
        <v>71</v>
      </c>
      <c r="K4" s="169"/>
      <c r="L4" s="169"/>
      <c r="M4" s="124"/>
      <c r="N4" s="124"/>
      <c r="O4" s="124"/>
      <c r="P4" s="2"/>
      <c r="Q4" s="2"/>
      <c r="R4" s="2"/>
      <c r="S4" s="2"/>
      <c r="T4" s="2"/>
      <c r="U4" s="2"/>
      <c r="V4" s="2"/>
      <c r="W4" s="2"/>
      <c r="X4" s="2"/>
      <c r="Y4" s="2"/>
      <c r="Z4" s="2"/>
      <c r="AA4" s="2"/>
      <c r="AB4" s="2"/>
      <c r="AC4" s="2"/>
      <c r="AD4" s="2"/>
      <c r="AE4" s="2"/>
    </row>
    <row r="5" spans="1:31" ht="18" x14ac:dyDescent="0.2">
      <c r="B5" s="167"/>
      <c r="C5" s="167"/>
      <c r="D5" s="167"/>
      <c r="E5" s="167"/>
      <c r="F5" s="167"/>
      <c r="G5" s="167"/>
      <c r="H5" s="123"/>
      <c r="I5" s="117">
        <f>N19*C6</f>
        <v>718.60749999999996</v>
      </c>
      <c r="J5" s="172" t="s">
        <v>75</v>
      </c>
      <c r="K5" s="173"/>
      <c r="L5" s="173"/>
    </row>
    <row r="6" spans="1:31" ht="26" customHeight="1" x14ac:dyDescent="0.2">
      <c r="A6" s="78" t="s">
        <v>66</v>
      </c>
      <c r="B6" s="3"/>
      <c r="C6" s="79">
        <v>1</v>
      </c>
      <c r="D6" s="63"/>
      <c r="E6" s="63"/>
      <c r="F6" s="63"/>
      <c r="G6" s="63"/>
      <c r="H6" s="3"/>
      <c r="I6" s="115"/>
    </row>
    <row r="7" spans="1:31" ht="30" customHeight="1" thickBot="1" x14ac:dyDescent="0.2">
      <c r="A7" s="158" t="s">
        <v>33</v>
      </c>
      <c r="B7" s="159"/>
      <c r="C7" s="159"/>
      <c r="D7" s="159"/>
      <c r="E7" s="159"/>
      <c r="F7" s="159"/>
      <c r="G7" s="159"/>
      <c r="H7" s="159"/>
      <c r="I7" s="159"/>
      <c r="K7" s="160" t="s">
        <v>34</v>
      </c>
      <c r="L7" s="160"/>
      <c r="M7" s="160"/>
      <c r="N7" s="160"/>
      <c r="P7" s="153" t="s">
        <v>67</v>
      </c>
      <c r="Q7" s="153"/>
      <c r="R7" s="153"/>
      <c r="S7" s="153"/>
    </row>
    <row r="8" spans="1:31" ht="79" customHeight="1" thickBot="1" x14ac:dyDescent="0.2">
      <c r="A8" s="4"/>
      <c r="B8" s="5"/>
      <c r="C8" s="29" t="s">
        <v>21</v>
      </c>
      <c r="D8" s="49" t="s">
        <v>37</v>
      </c>
      <c r="E8" s="50" t="s">
        <v>79</v>
      </c>
      <c r="F8" s="49" t="s">
        <v>38</v>
      </c>
      <c r="G8" s="50" t="s">
        <v>39</v>
      </c>
      <c r="H8" s="30" t="s">
        <v>87</v>
      </c>
      <c r="I8" s="31" t="s">
        <v>32</v>
      </c>
      <c r="K8" s="14"/>
      <c r="L8" s="35" t="s">
        <v>0</v>
      </c>
      <c r="M8" s="36" t="s">
        <v>1</v>
      </c>
      <c r="N8" s="32" t="s">
        <v>40</v>
      </c>
      <c r="P8" s="99"/>
      <c r="Q8" s="99"/>
      <c r="R8" s="108" t="s">
        <v>62</v>
      </c>
      <c r="S8" s="109" t="s">
        <v>63</v>
      </c>
    </row>
    <row r="9" spans="1:31" ht="42" x14ac:dyDescent="0.15">
      <c r="A9" s="6" t="s">
        <v>2</v>
      </c>
      <c r="B9" s="7" t="s">
        <v>22</v>
      </c>
      <c r="C9" s="8"/>
      <c r="D9" s="131"/>
      <c r="E9" s="132"/>
      <c r="F9" s="128"/>
      <c r="G9" s="51"/>
      <c r="H9" s="64" t="s">
        <v>78</v>
      </c>
      <c r="I9" s="64" t="s">
        <v>78</v>
      </c>
      <c r="K9" s="8"/>
      <c r="L9" s="33"/>
      <c r="M9" s="33"/>
      <c r="N9" s="8"/>
      <c r="O9" s="8"/>
      <c r="P9" s="8"/>
      <c r="Q9" s="8"/>
      <c r="R9" s="104"/>
      <c r="S9" s="100"/>
    </row>
    <row r="10" spans="1:31" x14ac:dyDescent="0.15">
      <c r="A10" s="15">
        <v>965</v>
      </c>
      <c r="B10" s="16" t="s">
        <v>88</v>
      </c>
      <c r="C10" s="80">
        <v>1</v>
      </c>
      <c r="D10" s="133">
        <v>15</v>
      </c>
      <c r="E10" s="134">
        <f>C10*D10</f>
        <v>15</v>
      </c>
      <c r="F10" s="84">
        <v>15</v>
      </c>
      <c r="G10" s="52">
        <f>C10*F10</f>
        <v>15</v>
      </c>
      <c r="H10" s="17">
        <v>156.55000000000001</v>
      </c>
      <c r="I10" s="17">
        <f t="shared" ref="I10:I38" si="0">C10*H10</f>
        <v>156.55000000000001</v>
      </c>
      <c r="K10" s="22" t="s">
        <v>23</v>
      </c>
      <c r="L10" s="37">
        <f>E41</f>
        <v>3</v>
      </c>
      <c r="M10" s="38"/>
      <c r="N10" s="39"/>
      <c r="O10" s="8"/>
      <c r="P10" s="76" t="s">
        <v>61</v>
      </c>
      <c r="Q10" s="8"/>
      <c r="R10" s="105">
        <v>0.75</v>
      </c>
      <c r="S10" s="101">
        <v>0.8</v>
      </c>
    </row>
    <row r="11" spans="1:31" x14ac:dyDescent="0.15">
      <c r="A11" s="15">
        <v>967</v>
      </c>
      <c r="B11" s="16" t="s">
        <v>84</v>
      </c>
      <c r="C11" s="80">
        <v>3</v>
      </c>
      <c r="D11" s="133">
        <v>15</v>
      </c>
      <c r="E11" s="134">
        <f t="shared" ref="E11" si="1">C11*D11</f>
        <v>45</v>
      </c>
      <c r="F11" s="84">
        <v>15</v>
      </c>
      <c r="G11" s="52">
        <f t="shared" ref="G11:G38" si="2">C11*F11</f>
        <v>45</v>
      </c>
      <c r="H11" s="17">
        <v>156.55000000000001</v>
      </c>
      <c r="I11" s="17">
        <f t="shared" si="0"/>
        <v>469.65000000000003</v>
      </c>
      <c r="K11" s="22" t="s">
        <v>24</v>
      </c>
      <c r="L11" s="37">
        <f>G41</f>
        <v>2.8333333333333335</v>
      </c>
      <c r="M11" s="38"/>
      <c r="N11" s="39"/>
      <c r="O11" s="8"/>
      <c r="P11" s="22" t="s">
        <v>64</v>
      </c>
      <c r="Q11" s="22"/>
      <c r="R11" s="38"/>
      <c r="S11" s="111">
        <f>G41</f>
        <v>2.8333333333333335</v>
      </c>
    </row>
    <row r="12" spans="1:31" x14ac:dyDescent="0.15">
      <c r="A12" s="15">
        <v>10997</v>
      </c>
      <c r="B12" s="16" t="s">
        <v>89</v>
      </c>
      <c r="C12" s="80">
        <v>5</v>
      </c>
      <c r="D12" s="133">
        <v>10</v>
      </c>
      <c r="E12" s="134">
        <f t="shared" ref="E12:E20" si="3">C12*D12</f>
        <v>50</v>
      </c>
      <c r="F12" s="84">
        <v>10</v>
      </c>
      <c r="G12" s="52">
        <f t="shared" ref="G12:G23" si="4">C12*F12</f>
        <v>50</v>
      </c>
      <c r="H12" s="17">
        <v>14</v>
      </c>
      <c r="I12" s="17">
        <f t="shared" ref="I12:I20" si="5">C12*H12</f>
        <v>70</v>
      </c>
      <c r="K12" s="22"/>
      <c r="L12" s="38"/>
      <c r="M12" s="38"/>
      <c r="N12" s="39"/>
      <c r="O12" s="8"/>
      <c r="P12" s="76" t="s">
        <v>81</v>
      </c>
      <c r="Q12" s="22"/>
      <c r="R12" s="38"/>
      <c r="S12" s="111">
        <f>S11*S10</f>
        <v>2.2666666666666671</v>
      </c>
    </row>
    <row r="13" spans="1:31" x14ac:dyDescent="0.15">
      <c r="A13" s="15">
        <v>10987</v>
      </c>
      <c r="B13" s="16" t="s">
        <v>60</v>
      </c>
      <c r="C13" s="80"/>
      <c r="D13" s="133">
        <v>15</v>
      </c>
      <c r="E13" s="134">
        <f t="shared" si="3"/>
        <v>0</v>
      </c>
      <c r="F13" s="84"/>
      <c r="G13" s="52">
        <f t="shared" si="4"/>
        <v>0</v>
      </c>
      <c r="H13" s="17">
        <v>27.95</v>
      </c>
      <c r="I13" s="17">
        <f t="shared" si="5"/>
        <v>0</v>
      </c>
      <c r="K13" s="22" t="s">
        <v>58</v>
      </c>
      <c r="L13" s="92">
        <v>0.65</v>
      </c>
      <c r="M13" s="38"/>
      <c r="N13" s="39"/>
      <c r="O13" s="8"/>
      <c r="P13" s="76" t="s">
        <v>72</v>
      </c>
      <c r="Q13" s="22"/>
      <c r="R13" s="38"/>
      <c r="S13" s="101">
        <v>0.65</v>
      </c>
    </row>
    <row r="14" spans="1:31" x14ac:dyDescent="0.15">
      <c r="A14" s="15">
        <v>699</v>
      </c>
      <c r="B14" s="16" t="s">
        <v>42</v>
      </c>
      <c r="C14" s="80">
        <v>1</v>
      </c>
      <c r="D14" s="133">
        <v>10</v>
      </c>
      <c r="E14" s="134">
        <f t="shared" si="3"/>
        <v>10</v>
      </c>
      <c r="F14" s="84">
        <v>15</v>
      </c>
      <c r="G14" s="52">
        <f t="shared" si="4"/>
        <v>15</v>
      </c>
      <c r="H14" s="17">
        <v>84.9</v>
      </c>
      <c r="I14" s="17">
        <f t="shared" si="5"/>
        <v>84.9</v>
      </c>
      <c r="K14" s="22" t="s">
        <v>59</v>
      </c>
      <c r="L14" s="110">
        <v>70</v>
      </c>
      <c r="M14" s="38"/>
      <c r="N14" s="39"/>
      <c r="P14" s="22" t="s">
        <v>65</v>
      </c>
      <c r="Q14" s="22"/>
      <c r="R14" s="106">
        <v>300</v>
      </c>
      <c r="S14" s="102">
        <v>300</v>
      </c>
    </row>
    <row r="15" spans="1:31" ht="15" thickBot="1" x14ac:dyDescent="0.2">
      <c r="A15" s="15">
        <v>701</v>
      </c>
      <c r="B15" s="16" t="s">
        <v>7</v>
      </c>
      <c r="C15" s="80"/>
      <c r="D15" s="133">
        <v>20</v>
      </c>
      <c r="E15" s="134">
        <f t="shared" si="3"/>
        <v>0</v>
      </c>
      <c r="F15" s="84"/>
      <c r="G15" s="52">
        <f t="shared" si="4"/>
        <v>0</v>
      </c>
      <c r="H15" s="17">
        <v>69.2</v>
      </c>
      <c r="I15" s="17">
        <f t="shared" si="5"/>
        <v>0</v>
      </c>
      <c r="K15" s="22"/>
      <c r="L15" s="38"/>
      <c r="M15" s="38"/>
      <c r="N15" s="39"/>
      <c r="P15" s="77" t="s">
        <v>80</v>
      </c>
      <c r="Q15" s="77"/>
      <c r="R15" s="107"/>
      <c r="S15" s="103">
        <f>S12*S14</f>
        <v>680.00000000000011</v>
      </c>
    </row>
    <row r="16" spans="1:31" x14ac:dyDescent="0.15">
      <c r="A16" s="15">
        <v>703</v>
      </c>
      <c r="B16" s="16" t="s">
        <v>8</v>
      </c>
      <c r="C16" s="80"/>
      <c r="D16" s="133">
        <v>30</v>
      </c>
      <c r="E16" s="134">
        <f t="shared" si="3"/>
        <v>0</v>
      </c>
      <c r="F16" s="84"/>
      <c r="G16" s="52">
        <f t="shared" si="4"/>
        <v>0</v>
      </c>
      <c r="H16" s="17">
        <v>160.85</v>
      </c>
      <c r="I16" s="17">
        <f t="shared" si="5"/>
        <v>0</v>
      </c>
      <c r="K16" s="22"/>
      <c r="L16" s="38"/>
      <c r="M16" s="38"/>
      <c r="N16" s="39"/>
      <c r="R16" s="75"/>
      <c r="S16" s="75"/>
    </row>
    <row r="17" spans="1:19" x14ac:dyDescent="0.15">
      <c r="A17" s="15">
        <v>705</v>
      </c>
      <c r="B17" s="16" t="s">
        <v>9</v>
      </c>
      <c r="C17" s="80"/>
      <c r="D17" s="133">
        <v>45</v>
      </c>
      <c r="E17" s="134">
        <f t="shared" si="3"/>
        <v>0</v>
      </c>
      <c r="F17" s="84"/>
      <c r="G17" s="52">
        <f t="shared" si="4"/>
        <v>0</v>
      </c>
      <c r="H17" s="17">
        <v>222</v>
      </c>
      <c r="I17" s="17">
        <f t="shared" si="5"/>
        <v>0</v>
      </c>
      <c r="K17" s="22"/>
      <c r="L17" s="38"/>
      <c r="M17" s="38"/>
      <c r="N17" s="39"/>
      <c r="R17" s="75"/>
      <c r="S17" s="75"/>
    </row>
    <row r="18" spans="1:19" x14ac:dyDescent="0.15">
      <c r="A18" s="15">
        <v>707</v>
      </c>
      <c r="B18" s="16" t="s">
        <v>11</v>
      </c>
      <c r="C18" s="80">
        <v>1</v>
      </c>
      <c r="D18" s="133">
        <v>60</v>
      </c>
      <c r="E18" s="134">
        <f t="shared" si="3"/>
        <v>60</v>
      </c>
      <c r="F18" s="84">
        <v>45</v>
      </c>
      <c r="G18" s="52">
        <f t="shared" si="4"/>
        <v>45</v>
      </c>
      <c r="H18" s="17">
        <v>313.60000000000002</v>
      </c>
      <c r="I18" s="17">
        <f t="shared" si="5"/>
        <v>313.60000000000002</v>
      </c>
      <c r="K18" s="22" t="s">
        <v>3</v>
      </c>
      <c r="L18" s="93">
        <v>0.5</v>
      </c>
      <c r="M18" s="94">
        <v>40</v>
      </c>
      <c r="N18" s="41">
        <f>L18*M18</f>
        <v>20</v>
      </c>
      <c r="O18" s="8"/>
      <c r="Q18" s="8"/>
      <c r="R18" s="74"/>
      <c r="S18" s="74"/>
    </row>
    <row r="19" spans="1:19" x14ac:dyDescent="0.15">
      <c r="A19" s="70">
        <v>715</v>
      </c>
      <c r="B19" s="16" t="s">
        <v>70</v>
      </c>
      <c r="C19" s="80"/>
      <c r="D19" s="133">
        <v>60</v>
      </c>
      <c r="E19" s="134">
        <f t="shared" si="3"/>
        <v>0</v>
      </c>
      <c r="F19" s="84"/>
      <c r="G19" s="52">
        <f t="shared" si="4"/>
        <v>0</v>
      </c>
      <c r="H19" s="17">
        <v>247.65</v>
      </c>
      <c r="I19" s="17">
        <f t="shared" si="5"/>
        <v>0</v>
      </c>
      <c r="K19" s="24" t="s">
        <v>41</v>
      </c>
      <c r="L19" s="34"/>
      <c r="M19" s="40"/>
      <c r="N19" s="41">
        <f>(I40-L14)*L13</f>
        <v>718.60749999999996</v>
      </c>
      <c r="O19" s="8"/>
      <c r="P19" s="8"/>
      <c r="Q19" s="8"/>
      <c r="R19" s="74"/>
      <c r="S19" s="74"/>
    </row>
    <row r="20" spans="1:19" x14ac:dyDescent="0.15">
      <c r="A20" s="18">
        <v>11505</v>
      </c>
      <c r="B20" s="16" t="s">
        <v>36</v>
      </c>
      <c r="C20" s="80"/>
      <c r="D20" s="133">
        <v>30</v>
      </c>
      <c r="E20" s="134">
        <f t="shared" si="3"/>
        <v>0</v>
      </c>
      <c r="F20" s="86"/>
      <c r="G20" s="52">
        <f t="shared" si="4"/>
        <v>0</v>
      </c>
      <c r="H20" s="17">
        <v>40.85</v>
      </c>
      <c r="I20" s="17">
        <f t="shared" si="5"/>
        <v>0</v>
      </c>
      <c r="K20" s="22" t="s">
        <v>4</v>
      </c>
      <c r="L20" s="93">
        <v>1.6</v>
      </c>
      <c r="M20" s="94">
        <v>60</v>
      </c>
      <c r="N20" s="41">
        <f>L20*M20</f>
        <v>96</v>
      </c>
      <c r="O20" s="8"/>
      <c r="P20" s="8"/>
      <c r="Q20" s="8"/>
      <c r="R20" s="74"/>
      <c r="S20" s="74"/>
    </row>
    <row r="21" spans="1:19" x14ac:dyDescent="0.15">
      <c r="A21" s="15">
        <v>11506</v>
      </c>
      <c r="B21" s="16" t="s">
        <v>85</v>
      </c>
      <c r="C21" s="80"/>
      <c r="D21" s="133">
        <v>30</v>
      </c>
      <c r="E21" s="134">
        <f t="shared" ref="E21" si="6">C21*D21</f>
        <v>0</v>
      </c>
      <c r="F21" s="84"/>
      <c r="G21" s="52">
        <f t="shared" si="4"/>
        <v>0</v>
      </c>
      <c r="H21" s="17">
        <v>20.399999999999999</v>
      </c>
      <c r="I21" s="17">
        <f t="shared" ref="I21:I25" si="7">C21*H21</f>
        <v>0</v>
      </c>
      <c r="K21" s="71" t="s">
        <v>5</v>
      </c>
      <c r="L21" s="34"/>
      <c r="M21" s="40"/>
      <c r="N21" s="95"/>
      <c r="O21" s="8"/>
      <c r="P21" s="8"/>
      <c r="Q21" s="8"/>
      <c r="R21" s="8"/>
      <c r="S21" s="8"/>
    </row>
    <row r="22" spans="1:19" ht="15" thickBot="1" x14ac:dyDescent="0.2">
      <c r="A22" s="126">
        <v>10990</v>
      </c>
      <c r="B22" s="83" t="s">
        <v>86</v>
      </c>
      <c r="C22" s="80">
        <v>11</v>
      </c>
      <c r="D22" s="133"/>
      <c r="E22" s="134"/>
      <c r="F22" s="25"/>
      <c r="G22" s="52"/>
      <c r="H22" s="127">
        <v>7.35</v>
      </c>
      <c r="I22" s="17">
        <f t="shared" si="7"/>
        <v>80.849999999999994</v>
      </c>
      <c r="K22" s="24" t="s">
        <v>6</v>
      </c>
      <c r="L22" s="96"/>
      <c r="M22" s="96"/>
      <c r="N22" s="41">
        <f>L22*M22</f>
        <v>0</v>
      </c>
      <c r="O22" s="8"/>
      <c r="P22" s="8"/>
      <c r="Q22" s="8"/>
      <c r="R22" s="8"/>
      <c r="S22" s="8"/>
    </row>
    <row r="23" spans="1:19" x14ac:dyDescent="0.15">
      <c r="A23" s="112"/>
      <c r="B23" s="81" t="s">
        <v>54</v>
      </c>
      <c r="C23" s="80"/>
      <c r="D23" s="133"/>
      <c r="E23" s="134"/>
      <c r="F23" s="84"/>
      <c r="G23" s="52">
        <f t="shared" si="4"/>
        <v>0</v>
      </c>
      <c r="H23" s="87"/>
      <c r="I23" s="17">
        <f t="shared" si="7"/>
        <v>0</v>
      </c>
      <c r="K23" s="28" t="s">
        <v>31</v>
      </c>
      <c r="L23" s="67"/>
      <c r="M23" s="67"/>
      <c r="N23" s="97">
        <f>SUM(N18:N22)</f>
        <v>834.60749999999996</v>
      </c>
      <c r="O23" s="8"/>
      <c r="P23" s="8"/>
      <c r="Q23" s="8"/>
      <c r="R23" s="8"/>
      <c r="S23" s="8"/>
    </row>
    <row r="24" spans="1:19" x14ac:dyDescent="0.15">
      <c r="A24" s="112"/>
      <c r="B24" s="81" t="s">
        <v>54</v>
      </c>
      <c r="C24" s="113"/>
      <c r="D24" s="135"/>
      <c r="E24" s="100"/>
      <c r="F24" s="113"/>
      <c r="G24" s="52">
        <f t="shared" ref="G24:G27" si="8">C24*F24</f>
        <v>0</v>
      </c>
      <c r="H24" s="87"/>
      <c r="I24" s="17">
        <f t="shared" si="7"/>
        <v>0</v>
      </c>
      <c r="K24" s="8"/>
      <c r="L24" s="10"/>
      <c r="M24" s="8"/>
      <c r="N24" s="8"/>
      <c r="O24" s="8"/>
      <c r="P24" s="8"/>
      <c r="Q24" s="8"/>
      <c r="R24" s="8"/>
      <c r="S24" s="8"/>
    </row>
    <row r="25" spans="1:19" x14ac:dyDescent="0.15">
      <c r="A25" s="112"/>
      <c r="B25" s="81" t="s">
        <v>54</v>
      </c>
      <c r="C25" s="113"/>
      <c r="D25" s="135"/>
      <c r="E25" s="100"/>
      <c r="F25" s="113"/>
      <c r="G25" s="52">
        <f t="shared" si="8"/>
        <v>0</v>
      </c>
      <c r="H25" s="87"/>
      <c r="I25" s="17">
        <f t="shared" si="7"/>
        <v>0</v>
      </c>
      <c r="K25" s="11" t="s">
        <v>10</v>
      </c>
      <c r="L25" s="10"/>
      <c r="M25" s="8"/>
      <c r="N25" s="8"/>
      <c r="O25" s="8"/>
      <c r="P25" s="8"/>
      <c r="Q25" s="8"/>
      <c r="R25" s="8"/>
      <c r="S25" s="8"/>
    </row>
    <row r="26" spans="1:19" x14ac:dyDescent="0.15">
      <c r="A26" s="112"/>
      <c r="B26" s="81" t="s">
        <v>54</v>
      </c>
      <c r="C26" s="113"/>
      <c r="D26" s="136"/>
      <c r="E26" s="137"/>
      <c r="F26" s="113"/>
      <c r="G26" s="52">
        <f t="shared" si="8"/>
        <v>0</v>
      </c>
      <c r="H26" s="87"/>
      <c r="I26" s="17">
        <f>C26*H26</f>
        <v>0</v>
      </c>
      <c r="K26" s="24" t="s">
        <v>12</v>
      </c>
      <c r="L26" s="25"/>
      <c r="M26" s="22"/>
      <c r="N26" s="88"/>
      <c r="O26" s="8"/>
      <c r="P26" s="8"/>
      <c r="Q26" s="8"/>
      <c r="R26" s="8"/>
      <c r="S26" s="8"/>
    </row>
    <row r="27" spans="1:19" x14ac:dyDescent="0.15">
      <c r="A27" s="112"/>
      <c r="B27" s="82" t="s">
        <v>54</v>
      </c>
      <c r="C27" s="113"/>
      <c r="D27" s="136"/>
      <c r="E27" s="137"/>
      <c r="F27" s="113"/>
      <c r="G27" s="52">
        <f t="shared" si="8"/>
        <v>0</v>
      </c>
      <c r="H27" s="87"/>
      <c r="I27" s="17">
        <f>C27*H27</f>
        <v>0</v>
      </c>
      <c r="K27" s="24" t="s">
        <v>13</v>
      </c>
      <c r="L27" s="25"/>
      <c r="M27" s="22"/>
      <c r="N27" s="88"/>
      <c r="O27" s="8"/>
      <c r="P27" s="8"/>
      <c r="Q27" s="8"/>
      <c r="R27" s="8"/>
      <c r="S27" s="8"/>
    </row>
    <row r="28" spans="1:19" x14ac:dyDescent="0.15">
      <c r="A28" s="112"/>
      <c r="B28" s="82" t="s">
        <v>54</v>
      </c>
      <c r="C28" s="113"/>
      <c r="D28" s="136"/>
      <c r="E28" s="137"/>
      <c r="F28" s="113"/>
      <c r="G28" s="52">
        <f t="shared" ref="G28:G31" si="9">C28*F28</f>
        <v>0</v>
      </c>
      <c r="H28" s="87"/>
      <c r="I28" s="17">
        <f t="shared" ref="I28:I31" si="10">C28*H28</f>
        <v>0</v>
      </c>
      <c r="K28" s="24" t="s">
        <v>14</v>
      </c>
      <c r="L28" s="25"/>
      <c r="M28" s="22"/>
      <c r="N28" s="88"/>
      <c r="O28" s="8"/>
      <c r="P28" s="8"/>
      <c r="Q28" s="8"/>
      <c r="R28" s="8"/>
      <c r="S28" s="8"/>
    </row>
    <row r="29" spans="1:19" ht="14" customHeight="1" x14ac:dyDescent="0.15">
      <c r="A29" s="112"/>
      <c r="B29" s="82" t="s">
        <v>54</v>
      </c>
      <c r="C29" s="113"/>
      <c r="D29" s="136"/>
      <c r="E29" s="137"/>
      <c r="F29" s="113"/>
      <c r="G29" s="52">
        <f t="shared" si="9"/>
        <v>0</v>
      </c>
      <c r="H29" s="87"/>
      <c r="I29" s="17">
        <f t="shared" si="10"/>
        <v>0</v>
      </c>
      <c r="K29" s="24" t="s">
        <v>15</v>
      </c>
      <c r="L29" s="25"/>
      <c r="M29" s="22"/>
      <c r="N29" s="88"/>
      <c r="O29" s="8"/>
      <c r="P29" s="8"/>
      <c r="Q29" s="8"/>
      <c r="R29" s="8"/>
      <c r="S29" s="8"/>
    </row>
    <row r="30" spans="1:19" ht="14" customHeight="1" x14ac:dyDescent="0.15">
      <c r="A30" s="112"/>
      <c r="B30" s="82" t="s">
        <v>54</v>
      </c>
      <c r="C30" s="113"/>
      <c r="D30" s="136"/>
      <c r="E30" s="137"/>
      <c r="F30" s="113"/>
      <c r="G30" s="52">
        <f t="shared" si="9"/>
        <v>0</v>
      </c>
      <c r="H30" s="87"/>
      <c r="I30" s="17">
        <f t="shared" si="10"/>
        <v>0</v>
      </c>
      <c r="K30" s="24" t="s">
        <v>16</v>
      </c>
      <c r="L30" s="25"/>
      <c r="M30" s="22"/>
      <c r="N30" s="88"/>
      <c r="O30" s="8"/>
      <c r="P30" s="8"/>
      <c r="Q30" s="8"/>
      <c r="R30" s="8"/>
      <c r="S30" s="8"/>
    </row>
    <row r="31" spans="1:19" ht="14" customHeight="1" x14ac:dyDescent="0.15">
      <c r="A31" s="112"/>
      <c r="B31" s="82" t="s">
        <v>54</v>
      </c>
      <c r="C31" s="113"/>
      <c r="D31" s="136"/>
      <c r="E31" s="137"/>
      <c r="F31" s="113"/>
      <c r="G31" s="52">
        <f t="shared" si="9"/>
        <v>0</v>
      </c>
      <c r="H31" s="87"/>
      <c r="I31" s="17">
        <f t="shared" si="10"/>
        <v>0</v>
      </c>
      <c r="K31" s="98" t="s">
        <v>69</v>
      </c>
      <c r="L31" s="25"/>
      <c r="M31" s="22"/>
      <c r="N31" s="88"/>
      <c r="O31" s="8"/>
      <c r="P31" s="8"/>
      <c r="Q31" s="8"/>
      <c r="R31" s="8"/>
      <c r="S31" s="8"/>
    </row>
    <row r="32" spans="1:19" x14ac:dyDescent="0.15">
      <c r="A32" s="112"/>
      <c r="B32" s="82" t="s">
        <v>90</v>
      </c>
      <c r="C32" s="113"/>
      <c r="D32" s="136"/>
      <c r="E32" s="137"/>
      <c r="F32" s="113"/>
      <c r="G32" s="52">
        <f>C32*F32</f>
        <v>0</v>
      </c>
      <c r="H32" s="87"/>
      <c r="I32" s="17">
        <f>C32*H32</f>
        <v>0</v>
      </c>
      <c r="O32" s="8"/>
      <c r="P32" s="8"/>
      <c r="Q32" s="8"/>
      <c r="R32" s="8"/>
      <c r="S32" s="8"/>
    </row>
    <row r="33" spans="1:19" ht="14" customHeight="1" x14ac:dyDescent="0.15">
      <c r="A33" s="112"/>
      <c r="B33" s="82" t="s">
        <v>91</v>
      </c>
      <c r="C33" s="113"/>
      <c r="D33" s="136"/>
      <c r="E33" s="137"/>
      <c r="F33" s="113"/>
      <c r="G33" s="52">
        <f>C33*F33</f>
        <v>0</v>
      </c>
      <c r="H33" s="87"/>
      <c r="I33" s="17">
        <f>C33*H33</f>
        <v>0</v>
      </c>
      <c r="O33" s="8"/>
      <c r="P33" s="8"/>
      <c r="Q33" s="8"/>
      <c r="R33" s="8"/>
      <c r="S33" s="8"/>
    </row>
    <row r="34" spans="1:19" ht="28" customHeight="1" x14ac:dyDescent="0.15">
      <c r="A34" s="46" t="s">
        <v>53</v>
      </c>
      <c r="B34" s="16"/>
      <c r="C34" s="25"/>
      <c r="D34" s="133"/>
      <c r="E34" s="138"/>
      <c r="F34" s="25"/>
      <c r="G34" s="52"/>
      <c r="H34" s="17"/>
      <c r="I34" s="17"/>
      <c r="K34" s="163" t="s">
        <v>29</v>
      </c>
      <c r="L34" s="163"/>
      <c r="M34" s="68"/>
      <c r="N34" s="69">
        <f>SUM(N26:N32)</f>
        <v>0</v>
      </c>
      <c r="O34" s="8"/>
      <c r="P34" s="8"/>
      <c r="Q34" s="8"/>
      <c r="R34" s="8"/>
      <c r="S34" s="8"/>
    </row>
    <row r="35" spans="1:19" x14ac:dyDescent="0.15">
      <c r="A35" s="83"/>
      <c r="B35" s="83" t="s">
        <v>83</v>
      </c>
      <c r="C35" s="84"/>
      <c r="D35" s="133"/>
      <c r="E35" s="138">
        <f>G35</f>
        <v>0</v>
      </c>
      <c r="F35" s="84"/>
      <c r="G35" s="52">
        <f>C35*F35</f>
        <v>0</v>
      </c>
      <c r="H35" s="88">
        <v>0</v>
      </c>
      <c r="I35" s="17">
        <f t="shared" si="0"/>
        <v>0</v>
      </c>
      <c r="K35" s="8"/>
      <c r="L35" s="8"/>
      <c r="M35" s="8"/>
      <c r="N35" s="8"/>
      <c r="O35" s="8"/>
      <c r="P35" s="8"/>
      <c r="Q35" s="8"/>
      <c r="R35" s="8"/>
      <c r="S35" s="8"/>
    </row>
    <row r="36" spans="1:19" ht="17" customHeight="1" x14ac:dyDescent="0.15">
      <c r="A36" s="83"/>
      <c r="B36" s="85"/>
      <c r="C36" s="84"/>
      <c r="D36" s="136"/>
      <c r="E36" s="138">
        <f t="shared" ref="E36:E38" si="11">G36</f>
        <v>0</v>
      </c>
      <c r="F36" s="84"/>
      <c r="G36" s="52">
        <f t="shared" si="2"/>
        <v>0</v>
      </c>
      <c r="H36" s="88">
        <v>0</v>
      </c>
      <c r="I36" s="17">
        <f t="shared" si="0"/>
        <v>0</v>
      </c>
      <c r="K36" s="164"/>
      <c r="L36" s="164"/>
      <c r="M36" s="164"/>
      <c r="N36" s="164"/>
      <c r="O36" s="12"/>
      <c r="P36" s="12"/>
      <c r="Q36" s="12"/>
      <c r="R36" s="12"/>
      <c r="S36" s="12"/>
    </row>
    <row r="37" spans="1:19" x14ac:dyDescent="0.15">
      <c r="A37" s="83"/>
      <c r="B37" s="83"/>
      <c r="C37" s="84"/>
      <c r="D37" s="139"/>
      <c r="E37" s="138">
        <f t="shared" si="11"/>
        <v>0</v>
      </c>
      <c r="F37" s="84"/>
      <c r="G37" s="52">
        <f t="shared" si="2"/>
        <v>0</v>
      </c>
      <c r="H37" s="88">
        <v>0</v>
      </c>
      <c r="I37" s="17">
        <f t="shared" si="0"/>
        <v>0</v>
      </c>
      <c r="K37" s="8"/>
      <c r="L37" s="8"/>
      <c r="M37" s="8"/>
      <c r="N37" s="8"/>
      <c r="O37" s="8"/>
      <c r="P37" s="8"/>
      <c r="Q37" s="8"/>
      <c r="R37" s="8"/>
      <c r="S37" s="8"/>
    </row>
    <row r="38" spans="1:19" ht="15" thickBot="1" x14ac:dyDescent="0.2">
      <c r="A38" s="83"/>
      <c r="B38" s="83"/>
      <c r="C38" s="84"/>
      <c r="D38" s="140"/>
      <c r="E38" s="141">
        <f t="shared" si="11"/>
        <v>0</v>
      </c>
      <c r="F38" s="130"/>
      <c r="G38" s="53">
        <f t="shared" si="2"/>
        <v>0</v>
      </c>
      <c r="H38" s="88">
        <v>0</v>
      </c>
      <c r="I38" s="17">
        <f t="shared" si="0"/>
        <v>0</v>
      </c>
      <c r="K38" s="8"/>
      <c r="L38" s="8"/>
      <c r="M38" s="8"/>
      <c r="N38" s="8"/>
      <c r="O38" s="8"/>
      <c r="P38" s="8"/>
      <c r="Q38" s="8"/>
      <c r="R38" s="8"/>
      <c r="S38" s="8"/>
    </row>
    <row r="39" spans="1:19" x14ac:dyDescent="0.15">
      <c r="A39" s="19"/>
      <c r="B39" s="19" t="s">
        <v>27</v>
      </c>
      <c r="C39" s="84"/>
      <c r="D39" s="25"/>
      <c r="E39" s="25"/>
      <c r="F39" s="25"/>
      <c r="G39" s="25"/>
      <c r="H39" s="88">
        <v>0</v>
      </c>
      <c r="I39" s="17">
        <f>C39*H39</f>
        <v>0</v>
      </c>
      <c r="J39" s="27" t="s">
        <v>28</v>
      </c>
      <c r="L39" s="8"/>
      <c r="M39" s="8"/>
      <c r="N39" s="8"/>
      <c r="O39" s="8"/>
      <c r="P39" s="8"/>
      <c r="Q39" s="8"/>
      <c r="R39" s="8"/>
      <c r="S39" s="8"/>
    </row>
    <row r="40" spans="1:19" s="21" customFormat="1" x14ac:dyDescent="0.15">
      <c r="A40" s="161" t="s">
        <v>20</v>
      </c>
      <c r="B40" s="161"/>
      <c r="C40" s="161"/>
      <c r="D40" s="161"/>
      <c r="E40" s="161"/>
      <c r="F40" s="161"/>
      <c r="G40" s="161"/>
      <c r="H40" s="161"/>
      <c r="I40" s="66">
        <f>SUM(I10:I39)</f>
        <v>1175.55</v>
      </c>
      <c r="K40" s="23"/>
      <c r="L40" s="23"/>
      <c r="M40" s="23"/>
      <c r="N40" s="23"/>
      <c r="O40" s="23"/>
      <c r="P40" s="23"/>
      <c r="Q40" s="23"/>
      <c r="R40" s="23"/>
      <c r="S40" s="23"/>
    </row>
    <row r="41" spans="1:19" s="21" customFormat="1" x14ac:dyDescent="0.15">
      <c r="A41" s="162" t="s">
        <v>68</v>
      </c>
      <c r="B41" s="162"/>
      <c r="C41" s="162"/>
      <c r="D41" s="162"/>
      <c r="E41" s="42">
        <f>SUM(E10:E38)/60</f>
        <v>3</v>
      </c>
      <c r="F41" s="43"/>
      <c r="G41" s="42">
        <f>SUM(G10:G38)/60</f>
        <v>2.8333333333333335</v>
      </c>
      <c r="H41" s="44"/>
      <c r="I41" s="45"/>
    </row>
    <row r="42" spans="1:19" s="22" customFormat="1" ht="13" x14ac:dyDescent="0.15">
      <c r="A42" s="19" t="s">
        <v>55</v>
      </c>
      <c r="B42" s="19" t="s">
        <v>18</v>
      </c>
      <c r="C42" s="86">
        <v>0</v>
      </c>
      <c r="D42" s="25"/>
      <c r="E42" s="25"/>
      <c r="F42" s="25"/>
      <c r="G42" s="25"/>
      <c r="H42" s="88"/>
      <c r="I42" s="17">
        <f>C42*H42</f>
        <v>0</v>
      </c>
    </row>
    <row r="43" spans="1:19" s="22" customFormat="1" ht="13" x14ac:dyDescent="0.15">
      <c r="A43" s="19" t="s">
        <v>43</v>
      </c>
      <c r="B43" s="19" t="s">
        <v>18</v>
      </c>
      <c r="C43" s="25"/>
      <c r="D43" s="25"/>
      <c r="E43" s="25"/>
      <c r="F43" s="25"/>
      <c r="G43" s="20"/>
      <c r="H43" s="17"/>
      <c r="I43" s="17">
        <f>I56</f>
        <v>0</v>
      </c>
    </row>
    <row r="44" spans="1:19" s="21" customFormat="1" x14ac:dyDescent="0.15">
      <c r="A44" s="161" t="s">
        <v>19</v>
      </c>
      <c r="B44" s="161"/>
      <c r="C44" s="161"/>
      <c r="D44" s="161"/>
      <c r="E44" s="161"/>
      <c r="F44" s="161"/>
      <c r="G44" s="161"/>
      <c r="H44" s="161"/>
      <c r="I44" s="66">
        <f>SUM(I40:I43)</f>
        <v>1175.55</v>
      </c>
    </row>
    <row r="45" spans="1:19" x14ac:dyDescent="0.15">
      <c r="A45" s="44" t="s">
        <v>17</v>
      </c>
      <c r="B45" s="9"/>
      <c r="C45" s="8"/>
      <c r="D45" s="8"/>
      <c r="E45" s="8"/>
      <c r="F45" s="8"/>
      <c r="G45" s="8"/>
      <c r="H45" s="8"/>
      <c r="I45" s="8"/>
    </row>
    <row r="46" spans="1:19" ht="14" customHeight="1" x14ac:dyDescent="0.15">
      <c r="B46" s="19" t="s">
        <v>30</v>
      </c>
      <c r="C46" s="10"/>
      <c r="D46" s="10"/>
      <c r="E46" s="10"/>
      <c r="F46" s="10"/>
      <c r="G46" s="10"/>
      <c r="H46" s="8"/>
      <c r="I46" s="114"/>
    </row>
    <row r="47" spans="1:19" x14ac:dyDescent="0.15">
      <c r="A47" s="9"/>
      <c r="B47" s="9"/>
      <c r="C47" s="8"/>
      <c r="D47" s="8"/>
      <c r="E47" s="8"/>
      <c r="F47" s="8"/>
      <c r="G47" s="8"/>
      <c r="H47" s="8"/>
      <c r="I47" s="8"/>
    </row>
    <row r="48" spans="1:19" x14ac:dyDescent="0.15">
      <c r="A48" s="26" t="s">
        <v>82</v>
      </c>
      <c r="B48" s="8"/>
      <c r="C48" s="8"/>
      <c r="D48" s="8"/>
      <c r="E48" s="8"/>
      <c r="F48" s="8"/>
      <c r="G48" s="8"/>
      <c r="H48" s="8"/>
      <c r="I48" s="8"/>
    </row>
    <row r="49" spans="1:9" x14ac:dyDescent="0.15">
      <c r="A49" s="26" t="s">
        <v>56</v>
      </c>
      <c r="B49" s="9"/>
      <c r="C49" s="8"/>
      <c r="D49" s="8"/>
      <c r="E49" s="8"/>
      <c r="F49" s="8"/>
      <c r="G49" s="48"/>
      <c r="H49" s="47"/>
      <c r="I49" s="47"/>
    </row>
    <row r="50" spans="1:9" x14ac:dyDescent="0.15">
      <c r="A50" s="26" t="s">
        <v>25</v>
      </c>
      <c r="B50" s="9"/>
      <c r="C50" s="8"/>
      <c r="D50" s="8"/>
      <c r="E50" s="8"/>
      <c r="F50" s="8"/>
      <c r="G50" s="54" t="s">
        <v>44</v>
      </c>
      <c r="H50" s="55" t="s">
        <v>45</v>
      </c>
      <c r="I50" s="89"/>
    </row>
    <row r="51" spans="1:9" x14ac:dyDescent="0.15">
      <c r="A51" s="26" t="s">
        <v>26</v>
      </c>
      <c r="B51" s="9"/>
      <c r="C51" s="8"/>
      <c r="D51" s="8"/>
      <c r="E51" s="8"/>
      <c r="F51" s="8"/>
      <c r="G51" s="56"/>
      <c r="H51" s="57" t="s">
        <v>46</v>
      </c>
      <c r="I51" s="58">
        <f>MIN(50000,(I50*5))</f>
        <v>0</v>
      </c>
    </row>
    <row r="52" spans="1:9" ht="15" customHeight="1" x14ac:dyDescent="0.15">
      <c r="A52" s="155" t="s">
        <v>57</v>
      </c>
      <c r="B52" s="155"/>
      <c r="C52" s="155"/>
      <c r="D52" s="155"/>
      <c r="G52" s="59"/>
      <c r="H52" s="57" t="s">
        <v>47</v>
      </c>
      <c r="I52" s="90">
        <v>0</v>
      </c>
    </row>
    <row r="53" spans="1:9" x14ac:dyDescent="0.15">
      <c r="A53" s="13"/>
      <c r="B53" s="13"/>
      <c r="G53" s="59"/>
      <c r="H53" s="57" t="s">
        <v>48</v>
      </c>
      <c r="I53" s="58">
        <f>I52*I51</f>
        <v>0</v>
      </c>
    </row>
    <row r="54" spans="1:9" ht="74" customHeight="1" x14ac:dyDescent="0.15">
      <c r="A54" s="13"/>
      <c r="B54" s="13"/>
      <c r="G54" s="60" t="s">
        <v>49</v>
      </c>
      <c r="H54" s="57" t="s">
        <v>50</v>
      </c>
      <c r="I54" s="58">
        <f>I51+I53</f>
        <v>0</v>
      </c>
    </row>
    <row r="55" spans="1:9" x14ac:dyDescent="0.15">
      <c r="B55" s="13"/>
      <c r="G55" s="59"/>
      <c r="H55" s="57" t="s">
        <v>51</v>
      </c>
      <c r="I55" s="58">
        <f>I54/52</f>
        <v>0</v>
      </c>
    </row>
    <row r="56" spans="1:9" ht="26" x14ac:dyDescent="0.15">
      <c r="A56" s="13"/>
      <c r="B56" s="13"/>
      <c r="G56" s="61"/>
      <c r="H56" s="62" t="s">
        <v>52</v>
      </c>
      <c r="I56" s="91">
        <v>0</v>
      </c>
    </row>
    <row r="57" spans="1:9" x14ac:dyDescent="0.15">
      <c r="A57" s="72"/>
      <c r="B57" s="13"/>
    </row>
    <row r="58" spans="1:9" x14ac:dyDescent="0.15">
      <c r="A58" s="72"/>
      <c r="B58" s="13"/>
    </row>
    <row r="59" spans="1:9" x14ac:dyDescent="0.15"/>
  </sheetData>
  <sheetProtection algorithmName="SHA-512" hashValue="o66QczWAfPhu4QZC0Op38G9/f1++sBSDv1ZLmShRr9dqaYwiCjRsetc/jM81aItB2OQrrWinNvoLhXE0ySGRgQ==" saltValue="u4KqjbyCGOuIznIBQPCgSA==" spinCount="100000" sheet="1" objects="1" selectLockedCells="1"/>
  <mergeCells count="16">
    <mergeCell ref="P7:S7"/>
    <mergeCell ref="B4:G4"/>
    <mergeCell ref="A52:D52"/>
    <mergeCell ref="A1:N1"/>
    <mergeCell ref="A7:I7"/>
    <mergeCell ref="K7:N7"/>
    <mergeCell ref="A44:H44"/>
    <mergeCell ref="A41:D41"/>
    <mergeCell ref="A40:H40"/>
    <mergeCell ref="K34:L34"/>
    <mergeCell ref="K36:N36"/>
    <mergeCell ref="A3:G3"/>
    <mergeCell ref="B5:G5"/>
    <mergeCell ref="J4:L4"/>
    <mergeCell ref="J3:L3"/>
    <mergeCell ref="J5:L5"/>
  </mergeCells>
  <phoneticPr fontId="50" type="noConversion"/>
  <pageMargins left="0.70866141732283472" right="0.70866141732283472" top="0.74803149606299213" bottom="0.74803149606299213" header="0.31496062992125984" footer="0.31496062992125984"/>
  <pageSetup paperSize="8" scale="62" orientation="landscape" horizontalDpi="0" verticalDpi="0"/>
  <ignoredErrors>
    <ignoredError sqref="N19" formula="1"/>
  </ignoredError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7A24-675C-9143-ABB9-5F469BE054FF}">
  <sheetPr>
    <tabColor theme="8"/>
    <pageSetUpPr fitToPage="1"/>
  </sheetPr>
  <dimension ref="A1:AE59"/>
  <sheetViews>
    <sheetView showGridLines="0" topLeftCell="M1" zoomScale="142" zoomScaleNormal="125" workbookViewId="0">
      <selection activeCell="C6" sqref="C6"/>
    </sheetView>
  </sheetViews>
  <sheetFormatPr baseColWidth="10" defaultColWidth="0" defaultRowHeight="14" customHeight="1" zeroHeight="1" x14ac:dyDescent="0.15"/>
  <cols>
    <col min="1" max="1" width="9" style="1" customWidth="1"/>
    <col min="2" max="2" width="43.33203125" style="1" customWidth="1"/>
    <col min="3" max="3" width="10.33203125" style="1" customWidth="1"/>
    <col min="4" max="4" width="12.83203125" style="1" customWidth="1"/>
    <col min="5" max="5" width="12.1640625" style="1" customWidth="1"/>
    <col min="6" max="6" width="11.83203125" style="1" customWidth="1"/>
    <col min="7" max="7" width="11.5" style="1" customWidth="1"/>
    <col min="8" max="8" width="17.33203125" style="1" customWidth="1"/>
    <col min="9" max="9" width="16.6640625" style="1" bestFit="1" customWidth="1"/>
    <col min="10" max="10" width="14.5" style="1" customWidth="1"/>
    <col min="11" max="11" width="26.6640625" style="1" customWidth="1"/>
    <col min="12" max="12" width="11.5" style="1" customWidth="1"/>
    <col min="13" max="15" width="14.5" style="1" customWidth="1"/>
    <col min="16" max="16" width="69" style="1" customWidth="1"/>
    <col min="17" max="17" width="0.6640625" style="1" customWidth="1"/>
    <col min="18" max="18" width="12.1640625" style="1" customWidth="1"/>
    <col min="19" max="19" width="14.5" style="1" customWidth="1"/>
    <col min="20" max="20" width="6.83203125" style="1" customWidth="1"/>
    <col min="21" max="31" width="0" style="1" hidden="1" customWidth="1"/>
    <col min="32" max="16384" width="14.5" style="1" hidden="1"/>
  </cols>
  <sheetData>
    <row r="1" spans="1:31" ht="51" customHeight="1" x14ac:dyDescent="0.2">
      <c r="A1" s="174" t="s">
        <v>35</v>
      </c>
      <c r="B1" s="175"/>
      <c r="C1" s="175"/>
      <c r="D1" s="175"/>
      <c r="E1" s="175"/>
      <c r="F1" s="175"/>
      <c r="G1" s="175"/>
      <c r="H1" s="175"/>
      <c r="I1" s="175"/>
      <c r="J1" s="175"/>
      <c r="K1" s="175"/>
      <c r="L1" s="175"/>
      <c r="M1" s="175"/>
      <c r="N1" s="175"/>
      <c r="P1" s="65"/>
    </row>
    <row r="2" spans="1:31" ht="30" x14ac:dyDescent="0.2">
      <c r="A2" s="118"/>
      <c r="B2" s="119"/>
      <c r="C2" s="119"/>
      <c r="D2" s="119"/>
      <c r="F2" s="119"/>
      <c r="G2" s="119"/>
      <c r="H2" s="125" t="s">
        <v>77</v>
      </c>
      <c r="I2" s="119"/>
      <c r="J2" s="119"/>
      <c r="K2" s="119"/>
      <c r="L2" s="119"/>
      <c r="M2" s="119"/>
      <c r="N2" s="119"/>
      <c r="P2" s="65"/>
    </row>
    <row r="3" spans="1:31" ht="18" x14ac:dyDescent="0.15">
      <c r="A3" s="165" t="s">
        <v>76</v>
      </c>
      <c r="B3" s="165"/>
      <c r="C3" s="165"/>
      <c r="D3" s="165"/>
      <c r="E3" s="165"/>
      <c r="F3" s="165"/>
      <c r="G3" s="166"/>
      <c r="H3" s="120">
        <f>(I44-N23)*C6+(I46-N34)</f>
        <v>0</v>
      </c>
      <c r="I3" s="121">
        <f>H4-I4+H3</f>
        <v>0</v>
      </c>
      <c r="J3" s="170" t="s">
        <v>73</v>
      </c>
      <c r="K3" s="171"/>
      <c r="L3" s="171"/>
      <c r="M3" s="122"/>
      <c r="N3" s="122"/>
      <c r="O3" s="122"/>
      <c r="P3" s="122"/>
    </row>
    <row r="4" spans="1:31" ht="18" x14ac:dyDescent="0.2">
      <c r="A4" s="73"/>
      <c r="B4" s="154" t="s">
        <v>74</v>
      </c>
      <c r="C4" s="154"/>
      <c r="D4" s="154"/>
      <c r="E4" s="154"/>
      <c r="F4" s="154"/>
      <c r="G4" s="154"/>
      <c r="H4" s="116">
        <f>S15*C6</f>
        <v>0</v>
      </c>
      <c r="I4" s="117">
        <f>S15*S13*C6</f>
        <v>0</v>
      </c>
      <c r="J4" s="168" t="s">
        <v>71</v>
      </c>
      <c r="K4" s="169"/>
      <c r="L4" s="169"/>
      <c r="M4" s="124"/>
      <c r="N4" s="124"/>
      <c r="O4" s="124"/>
      <c r="P4" s="2"/>
      <c r="Q4" s="2"/>
      <c r="R4" s="2"/>
      <c r="S4" s="2"/>
      <c r="T4" s="2"/>
      <c r="U4" s="2"/>
      <c r="V4" s="2"/>
      <c r="W4" s="2"/>
      <c r="X4" s="2"/>
      <c r="Y4" s="2"/>
      <c r="Z4" s="2"/>
      <c r="AA4" s="2"/>
      <c r="AB4" s="2"/>
      <c r="AC4" s="2"/>
      <c r="AD4" s="2"/>
      <c r="AE4" s="2"/>
    </row>
    <row r="5" spans="1:31" ht="18" x14ac:dyDescent="0.2">
      <c r="B5" s="167"/>
      <c r="C5" s="167"/>
      <c r="D5" s="167"/>
      <c r="E5" s="167"/>
      <c r="F5" s="167"/>
      <c r="G5" s="167"/>
      <c r="H5" s="123"/>
      <c r="I5" s="117">
        <f>N19*C6</f>
        <v>0</v>
      </c>
      <c r="J5" s="172" t="s">
        <v>75</v>
      </c>
      <c r="K5" s="173"/>
      <c r="L5" s="173"/>
    </row>
    <row r="6" spans="1:31" ht="26" customHeight="1" x14ac:dyDescent="0.2">
      <c r="A6" s="78" t="s">
        <v>66</v>
      </c>
      <c r="B6" s="3"/>
      <c r="C6" s="79">
        <v>1</v>
      </c>
      <c r="D6" s="63"/>
      <c r="E6" s="63"/>
      <c r="F6" s="63"/>
      <c r="G6" s="63"/>
      <c r="H6" s="3"/>
      <c r="I6" s="115"/>
    </row>
    <row r="7" spans="1:31" ht="30" customHeight="1" thickBot="1" x14ac:dyDescent="0.2">
      <c r="A7" s="176" t="s">
        <v>33</v>
      </c>
      <c r="B7" s="177"/>
      <c r="C7" s="177"/>
      <c r="D7" s="177"/>
      <c r="E7" s="177"/>
      <c r="F7" s="177"/>
      <c r="G7" s="177"/>
      <c r="H7" s="177"/>
      <c r="I7" s="177"/>
      <c r="K7" s="178" t="s">
        <v>34</v>
      </c>
      <c r="L7" s="178"/>
      <c r="M7" s="178"/>
      <c r="N7" s="178"/>
      <c r="P7" s="153" t="s">
        <v>67</v>
      </c>
      <c r="Q7" s="153"/>
      <c r="R7" s="153"/>
      <c r="S7" s="153"/>
    </row>
    <row r="8" spans="1:31" ht="79" customHeight="1" thickBot="1" x14ac:dyDescent="0.2">
      <c r="A8" s="142"/>
      <c r="B8" s="143"/>
      <c r="C8" s="144" t="s">
        <v>21</v>
      </c>
      <c r="D8" s="145" t="s">
        <v>37</v>
      </c>
      <c r="E8" s="146" t="s">
        <v>79</v>
      </c>
      <c r="F8" s="145" t="s">
        <v>38</v>
      </c>
      <c r="G8" s="146" t="s">
        <v>39</v>
      </c>
      <c r="H8" s="147" t="s">
        <v>87</v>
      </c>
      <c r="I8" s="148" t="s">
        <v>32</v>
      </c>
      <c r="K8" s="149"/>
      <c r="L8" s="150" t="s">
        <v>0</v>
      </c>
      <c r="M8" s="151" t="s">
        <v>1</v>
      </c>
      <c r="N8" s="152" t="s">
        <v>40</v>
      </c>
      <c r="P8" s="99"/>
      <c r="Q8" s="99"/>
      <c r="R8" s="108" t="s">
        <v>62</v>
      </c>
      <c r="S8" s="109" t="s">
        <v>63</v>
      </c>
    </row>
    <row r="9" spans="1:31" ht="42" x14ac:dyDescent="0.15">
      <c r="A9" s="6" t="s">
        <v>2</v>
      </c>
      <c r="B9" s="7" t="s">
        <v>22</v>
      </c>
      <c r="C9" s="8"/>
      <c r="D9" s="131"/>
      <c r="E9" s="132"/>
      <c r="F9" s="128"/>
      <c r="G9" s="51"/>
      <c r="H9" s="64" t="s">
        <v>78</v>
      </c>
      <c r="I9" s="64" t="s">
        <v>78</v>
      </c>
      <c r="K9" s="8"/>
      <c r="L9" s="33"/>
      <c r="M9" s="33"/>
      <c r="N9" s="8"/>
      <c r="O9" s="8"/>
      <c r="P9" s="8"/>
      <c r="Q9" s="8"/>
      <c r="R9" s="104"/>
      <c r="S9" s="100"/>
    </row>
    <row r="10" spans="1:31" x14ac:dyDescent="0.15">
      <c r="A10" s="15">
        <v>392</v>
      </c>
      <c r="B10" s="16" t="s">
        <v>88</v>
      </c>
      <c r="C10" s="80"/>
      <c r="D10" s="133">
        <v>15</v>
      </c>
      <c r="E10" s="134">
        <f>C10*D10</f>
        <v>0</v>
      </c>
      <c r="F10" s="84"/>
      <c r="G10" s="52">
        <f>C10*F10</f>
        <v>0</v>
      </c>
      <c r="H10" s="17">
        <v>125.3</v>
      </c>
      <c r="I10" s="17">
        <f t="shared" ref="I10:I38" si="0">C10*H10</f>
        <v>0</v>
      </c>
      <c r="K10" s="22" t="s">
        <v>23</v>
      </c>
      <c r="L10" s="37">
        <f>E41</f>
        <v>0</v>
      </c>
      <c r="M10" s="38"/>
      <c r="N10" s="39"/>
      <c r="O10" s="8"/>
      <c r="P10" s="76" t="s">
        <v>61</v>
      </c>
      <c r="Q10" s="8"/>
      <c r="R10" s="105">
        <v>0.75</v>
      </c>
      <c r="S10" s="101"/>
    </row>
    <row r="11" spans="1:31" x14ac:dyDescent="0.15">
      <c r="A11" s="15">
        <v>393</v>
      </c>
      <c r="B11" s="16" t="s">
        <v>84</v>
      </c>
      <c r="C11" s="80"/>
      <c r="D11" s="133">
        <v>15</v>
      </c>
      <c r="E11" s="134">
        <f t="shared" ref="E11:E21" si="1">C11*D11</f>
        <v>0</v>
      </c>
      <c r="F11" s="84"/>
      <c r="G11" s="52">
        <f t="shared" ref="G11:G38" si="2">C11*F11</f>
        <v>0</v>
      </c>
      <c r="H11" s="17">
        <v>125.3</v>
      </c>
      <c r="I11" s="17">
        <f t="shared" si="0"/>
        <v>0</v>
      </c>
      <c r="K11" s="22" t="s">
        <v>24</v>
      </c>
      <c r="L11" s="37">
        <f>G41</f>
        <v>0</v>
      </c>
      <c r="M11" s="38"/>
      <c r="N11" s="39"/>
      <c r="O11" s="8"/>
      <c r="P11" s="22" t="s">
        <v>64</v>
      </c>
      <c r="Q11" s="22"/>
      <c r="R11" s="38"/>
      <c r="S11" s="111">
        <f>G41</f>
        <v>0</v>
      </c>
    </row>
    <row r="12" spans="1:31" x14ac:dyDescent="0.15">
      <c r="A12" s="15">
        <v>10997</v>
      </c>
      <c r="B12" s="16" t="s">
        <v>89</v>
      </c>
      <c r="C12" s="80"/>
      <c r="D12" s="133">
        <v>10</v>
      </c>
      <c r="E12" s="134">
        <f t="shared" si="1"/>
        <v>0</v>
      </c>
      <c r="F12" s="84"/>
      <c r="G12" s="52">
        <f t="shared" si="2"/>
        <v>0</v>
      </c>
      <c r="H12" s="17">
        <v>14</v>
      </c>
      <c r="I12" s="17">
        <f t="shared" si="0"/>
        <v>0</v>
      </c>
      <c r="K12" s="22"/>
      <c r="L12" s="38"/>
      <c r="M12" s="38"/>
      <c r="N12" s="39"/>
      <c r="O12" s="8"/>
      <c r="P12" s="76" t="s">
        <v>81</v>
      </c>
      <c r="Q12" s="22"/>
      <c r="R12" s="38"/>
      <c r="S12" s="111">
        <f>S11*S10</f>
        <v>0</v>
      </c>
    </row>
    <row r="13" spans="1:31" x14ac:dyDescent="0.15">
      <c r="A13" s="15">
        <v>10987</v>
      </c>
      <c r="B13" s="16" t="s">
        <v>60</v>
      </c>
      <c r="C13" s="80"/>
      <c r="D13" s="133">
        <v>15</v>
      </c>
      <c r="E13" s="134">
        <f t="shared" si="1"/>
        <v>0</v>
      </c>
      <c r="F13" s="84"/>
      <c r="G13" s="52">
        <f t="shared" si="2"/>
        <v>0</v>
      </c>
      <c r="H13" s="17">
        <v>27.95</v>
      </c>
      <c r="I13" s="17">
        <f t="shared" si="0"/>
        <v>0</v>
      </c>
      <c r="K13" s="22" t="s">
        <v>58</v>
      </c>
      <c r="L13" s="92"/>
      <c r="M13" s="38"/>
      <c r="N13" s="39"/>
      <c r="O13" s="8"/>
      <c r="P13" s="76" t="s">
        <v>72</v>
      </c>
      <c r="Q13" s="22"/>
      <c r="R13" s="38"/>
      <c r="S13" s="101"/>
    </row>
    <row r="14" spans="1:31" x14ac:dyDescent="0.15">
      <c r="A14" s="15">
        <v>177</v>
      </c>
      <c r="B14" s="16" t="s">
        <v>42</v>
      </c>
      <c r="C14" s="80"/>
      <c r="D14" s="133">
        <v>10</v>
      </c>
      <c r="E14" s="134">
        <f t="shared" si="1"/>
        <v>0</v>
      </c>
      <c r="F14" s="84"/>
      <c r="G14" s="52">
        <f t="shared" si="2"/>
        <v>0</v>
      </c>
      <c r="H14" s="17">
        <v>82.1</v>
      </c>
      <c r="I14" s="17">
        <f t="shared" si="0"/>
        <v>0</v>
      </c>
      <c r="K14" s="22" t="s">
        <v>59</v>
      </c>
      <c r="L14" s="110"/>
      <c r="M14" s="38"/>
      <c r="N14" s="39"/>
      <c r="P14" s="22" t="s">
        <v>65</v>
      </c>
      <c r="Q14" s="22"/>
      <c r="R14" s="106">
        <v>300</v>
      </c>
      <c r="S14" s="102"/>
    </row>
    <row r="15" spans="1:31" ht="15" thickBot="1" x14ac:dyDescent="0.2">
      <c r="A15" s="15">
        <v>224</v>
      </c>
      <c r="B15" s="16" t="s">
        <v>7</v>
      </c>
      <c r="C15" s="80"/>
      <c r="D15" s="133">
        <v>20</v>
      </c>
      <c r="E15" s="134">
        <f t="shared" si="1"/>
        <v>0</v>
      </c>
      <c r="F15" s="84"/>
      <c r="G15" s="52">
        <f t="shared" si="2"/>
        <v>0</v>
      </c>
      <c r="H15" s="17">
        <v>55.4</v>
      </c>
      <c r="I15" s="17">
        <f t="shared" si="0"/>
        <v>0</v>
      </c>
      <c r="K15" s="22"/>
      <c r="L15" s="38"/>
      <c r="M15" s="38"/>
      <c r="N15" s="39"/>
      <c r="P15" s="77" t="s">
        <v>80</v>
      </c>
      <c r="Q15" s="77"/>
      <c r="R15" s="107"/>
      <c r="S15" s="103">
        <f>S12*S14</f>
        <v>0</v>
      </c>
    </row>
    <row r="16" spans="1:31" x14ac:dyDescent="0.15">
      <c r="A16" s="15">
        <v>225</v>
      </c>
      <c r="B16" s="16" t="s">
        <v>8</v>
      </c>
      <c r="C16" s="80"/>
      <c r="D16" s="133">
        <v>30</v>
      </c>
      <c r="E16" s="134">
        <f t="shared" si="1"/>
        <v>0</v>
      </c>
      <c r="F16" s="84"/>
      <c r="G16" s="52">
        <f t="shared" si="2"/>
        <v>0</v>
      </c>
      <c r="H16" s="17">
        <v>128.69999999999999</v>
      </c>
      <c r="I16" s="17">
        <f t="shared" si="0"/>
        <v>0</v>
      </c>
      <c r="K16" s="22"/>
      <c r="L16" s="38"/>
      <c r="M16" s="38"/>
      <c r="N16" s="39"/>
      <c r="R16" s="75"/>
      <c r="S16" s="75"/>
    </row>
    <row r="17" spans="1:19" x14ac:dyDescent="0.15">
      <c r="A17" s="15">
        <v>226</v>
      </c>
      <c r="B17" s="16" t="s">
        <v>9</v>
      </c>
      <c r="C17" s="80"/>
      <c r="D17" s="133">
        <v>45</v>
      </c>
      <c r="E17" s="134">
        <f t="shared" si="1"/>
        <v>0</v>
      </c>
      <c r="F17" s="84"/>
      <c r="G17" s="52">
        <f t="shared" si="2"/>
        <v>0</v>
      </c>
      <c r="H17" s="17">
        <v>177.55</v>
      </c>
      <c r="I17" s="17">
        <f t="shared" si="0"/>
        <v>0</v>
      </c>
      <c r="K17" s="22"/>
      <c r="L17" s="38"/>
      <c r="M17" s="38"/>
      <c r="N17" s="39"/>
      <c r="R17" s="75"/>
      <c r="S17" s="75"/>
    </row>
    <row r="18" spans="1:19" x14ac:dyDescent="0.15">
      <c r="A18" s="15">
        <v>227</v>
      </c>
      <c r="B18" s="16" t="s">
        <v>11</v>
      </c>
      <c r="C18" s="80"/>
      <c r="D18" s="133">
        <v>60</v>
      </c>
      <c r="E18" s="134">
        <f t="shared" si="1"/>
        <v>0</v>
      </c>
      <c r="F18" s="84"/>
      <c r="G18" s="52">
        <f t="shared" si="2"/>
        <v>0</v>
      </c>
      <c r="H18" s="17">
        <v>250.9</v>
      </c>
      <c r="I18" s="17">
        <f t="shared" si="0"/>
        <v>0</v>
      </c>
      <c r="K18" s="22" t="s">
        <v>3</v>
      </c>
      <c r="L18" s="93"/>
      <c r="M18" s="94"/>
      <c r="N18" s="41">
        <f>L18*M18</f>
        <v>0</v>
      </c>
      <c r="O18" s="8"/>
      <c r="Q18" s="8"/>
      <c r="R18" s="74"/>
      <c r="S18" s="74"/>
    </row>
    <row r="19" spans="1:19" x14ac:dyDescent="0.15">
      <c r="A19" s="70">
        <v>228</v>
      </c>
      <c r="B19" s="16" t="s">
        <v>70</v>
      </c>
      <c r="C19" s="80"/>
      <c r="D19" s="133">
        <v>60</v>
      </c>
      <c r="E19" s="134">
        <f t="shared" si="1"/>
        <v>0</v>
      </c>
      <c r="F19" s="84"/>
      <c r="G19" s="52">
        <f t="shared" si="2"/>
        <v>0</v>
      </c>
      <c r="H19" s="17">
        <v>198.1</v>
      </c>
      <c r="I19" s="17">
        <f t="shared" si="0"/>
        <v>0</v>
      </c>
      <c r="K19" s="24" t="s">
        <v>41</v>
      </c>
      <c r="L19" s="34"/>
      <c r="M19" s="40"/>
      <c r="N19" s="41">
        <f>(I40-L14)*L13</f>
        <v>0</v>
      </c>
      <c r="O19" s="8"/>
      <c r="P19" s="8"/>
      <c r="Q19" s="8"/>
      <c r="R19" s="74"/>
      <c r="S19" s="74"/>
    </row>
    <row r="20" spans="1:19" x14ac:dyDescent="0.15">
      <c r="A20" s="18">
        <v>11505</v>
      </c>
      <c r="B20" s="16" t="s">
        <v>36</v>
      </c>
      <c r="C20" s="80"/>
      <c r="D20" s="133">
        <v>30</v>
      </c>
      <c r="E20" s="134">
        <f t="shared" si="1"/>
        <v>0</v>
      </c>
      <c r="F20" s="129"/>
      <c r="G20" s="52">
        <f t="shared" si="2"/>
        <v>0</v>
      </c>
      <c r="H20" s="17">
        <v>40.85</v>
      </c>
      <c r="I20" s="17">
        <f t="shared" si="0"/>
        <v>0</v>
      </c>
      <c r="K20" s="22" t="s">
        <v>4</v>
      </c>
      <c r="L20" s="93"/>
      <c r="M20" s="94"/>
      <c r="N20" s="41">
        <f>L20*M20</f>
        <v>0</v>
      </c>
      <c r="O20" s="8"/>
      <c r="P20" s="8"/>
      <c r="Q20" s="8"/>
      <c r="R20" s="74"/>
      <c r="S20" s="74"/>
    </row>
    <row r="21" spans="1:19" x14ac:dyDescent="0.15">
      <c r="A21" s="15">
        <v>11506</v>
      </c>
      <c r="B21" s="16" t="s">
        <v>85</v>
      </c>
      <c r="C21" s="80"/>
      <c r="D21" s="133">
        <v>30</v>
      </c>
      <c r="E21" s="134">
        <f t="shared" si="1"/>
        <v>0</v>
      </c>
      <c r="F21" s="84"/>
      <c r="G21" s="52">
        <f t="shared" si="2"/>
        <v>0</v>
      </c>
      <c r="H21" s="17">
        <v>20.399999999999999</v>
      </c>
      <c r="I21" s="17">
        <f t="shared" si="0"/>
        <v>0</v>
      </c>
      <c r="K21" s="71" t="s">
        <v>5</v>
      </c>
      <c r="L21" s="34"/>
      <c r="M21" s="40"/>
      <c r="N21" s="95"/>
      <c r="O21" s="8"/>
      <c r="P21" s="8"/>
      <c r="Q21" s="8"/>
      <c r="R21" s="8"/>
      <c r="S21" s="8"/>
    </row>
    <row r="22" spans="1:19" ht="15" thickBot="1" x14ac:dyDescent="0.2">
      <c r="A22" s="126"/>
      <c r="B22" s="83" t="s">
        <v>86</v>
      </c>
      <c r="C22" s="80"/>
      <c r="D22" s="133"/>
      <c r="E22" s="134"/>
      <c r="F22" s="25"/>
      <c r="G22" s="52"/>
      <c r="H22" s="127"/>
      <c r="I22" s="17">
        <f t="shared" si="0"/>
        <v>0</v>
      </c>
      <c r="K22" s="24" t="s">
        <v>6</v>
      </c>
      <c r="L22" s="96"/>
      <c r="M22" s="96"/>
      <c r="N22" s="41">
        <f>L22*M22</f>
        <v>0</v>
      </c>
      <c r="O22" s="8"/>
      <c r="P22" s="8"/>
      <c r="Q22" s="8"/>
      <c r="R22" s="8"/>
      <c r="S22" s="8"/>
    </row>
    <row r="23" spans="1:19" x14ac:dyDescent="0.15">
      <c r="A23" s="112"/>
      <c r="B23" s="81" t="s">
        <v>54</v>
      </c>
      <c r="C23" s="80"/>
      <c r="D23" s="133"/>
      <c r="E23" s="134"/>
      <c r="F23" s="84"/>
      <c r="G23" s="52">
        <f t="shared" si="2"/>
        <v>0</v>
      </c>
      <c r="H23" s="87"/>
      <c r="I23" s="17">
        <f t="shared" si="0"/>
        <v>0</v>
      </c>
      <c r="K23" s="28" t="s">
        <v>31</v>
      </c>
      <c r="L23" s="67"/>
      <c r="M23" s="67"/>
      <c r="N23" s="97">
        <f>SUM(N18:N22)</f>
        <v>0</v>
      </c>
      <c r="O23" s="8"/>
      <c r="P23" s="8"/>
      <c r="Q23" s="8"/>
      <c r="R23" s="8"/>
      <c r="S23" s="8"/>
    </row>
    <row r="24" spans="1:19" x14ac:dyDescent="0.15">
      <c r="A24" s="112"/>
      <c r="B24" s="81" t="s">
        <v>54</v>
      </c>
      <c r="C24" s="113"/>
      <c r="D24" s="135"/>
      <c r="E24" s="100"/>
      <c r="F24" s="113"/>
      <c r="G24" s="52">
        <f t="shared" si="2"/>
        <v>0</v>
      </c>
      <c r="H24" s="87"/>
      <c r="I24" s="17">
        <f t="shared" si="0"/>
        <v>0</v>
      </c>
      <c r="K24" s="8"/>
      <c r="L24" s="10"/>
      <c r="M24" s="8"/>
      <c r="N24" s="8"/>
      <c r="O24" s="8"/>
      <c r="P24" s="8"/>
      <c r="Q24" s="8"/>
      <c r="R24" s="8"/>
      <c r="S24" s="8"/>
    </row>
    <row r="25" spans="1:19" x14ac:dyDescent="0.15">
      <c r="A25" s="112"/>
      <c r="B25" s="81" t="s">
        <v>54</v>
      </c>
      <c r="C25" s="113"/>
      <c r="D25" s="135"/>
      <c r="E25" s="100"/>
      <c r="F25" s="113"/>
      <c r="G25" s="52">
        <f t="shared" si="2"/>
        <v>0</v>
      </c>
      <c r="H25" s="87"/>
      <c r="I25" s="17">
        <f t="shared" si="0"/>
        <v>0</v>
      </c>
      <c r="K25" s="11" t="s">
        <v>10</v>
      </c>
      <c r="L25" s="10"/>
      <c r="M25" s="8"/>
      <c r="N25" s="8"/>
      <c r="O25" s="8"/>
      <c r="P25" s="8"/>
      <c r="Q25" s="8"/>
      <c r="R25" s="8"/>
      <c r="S25" s="8"/>
    </row>
    <row r="26" spans="1:19" x14ac:dyDescent="0.15">
      <c r="A26" s="112"/>
      <c r="B26" s="81" t="s">
        <v>54</v>
      </c>
      <c r="C26" s="113"/>
      <c r="D26" s="136"/>
      <c r="E26" s="137"/>
      <c r="F26" s="113"/>
      <c r="G26" s="52">
        <f t="shared" si="2"/>
        <v>0</v>
      </c>
      <c r="H26" s="87"/>
      <c r="I26" s="17">
        <f>C26*H26</f>
        <v>0</v>
      </c>
      <c r="K26" s="24" t="s">
        <v>12</v>
      </c>
      <c r="L26" s="25"/>
      <c r="M26" s="22"/>
      <c r="N26" s="88"/>
      <c r="O26" s="8"/>
      <c r="P26" s="8"/>
      <c r="Q26" s="8"/>
      <c r="R26" s="8"/>
      <c r="S26" s="8"/>
    </row>
    <row r="27" spans="1:19" x14ac:dyDescent="0.15">
      <c r="A27" s="112"/>
      <c r="B27" s="82" t="s">
        <v>54</v>
      </c>
      <c r="C27" s="113"/>
      <c r="D27" s="136"/>
      <c r="E27" s="137"/>
      <c r="F27" s="113"/>
      <c r="G27" s="52">
        <f t="shared" si="2"/>
        <v>0</v>
      </c>
      <c r="H27" s="87"/>
      <c r="I27" s="17">
        <f>C27*H27</f>
        <v>0</v>
      </c>
      <c r="K27" s="24" t="s">
        <v>13</v>
      </c>
      <c r="L27" s="25"/>
      <c r="M27" s="22"/>
      <c r="N27" s="88"/>
      <c r="O27" s="8"/>
      <c r="P27" s="8"/>
      <c r="Q27" s="8"/>
      <c r="R27" s="8"/>
      <c r="S27" s="8"/>
    </row>
    <row r="28" spans="1:19" x14ac:dyDescent="0.15">
      <c r="A28" s="112"/>
      <c r="B28" s="82" t="s">
        <v>54</v>
      </c>
      <c r="C28" s="113"/>
      <c r="D28" s="136"/>
      <c r="E28" s="137"/>
      <c r="F28" s="113"/>
      <c r="G28" s="52">
        <f t="shared" si="2"/>
        <v>0</v>
      </c>
      <c r="H28" s="87"/>
      <c r="I28" s="17">
        <f t="shared" ref="I28:I33" si="3">C28*H28</f>
        <v>0</v>
      </c>
      <c r="K28" s="24" t="s">
        <v>14</v>
      </c>
      <c r="L28" s="25"/>
      <c r="M28" s="22"/>
      <c r="N28" s="88"/>
      <c r="O28" s="8"/>
      <c r="P28" s="8"/>
      <c r="Q28" s="8"/>
      <c r="R28" s="8"/>
      <c r="S28" s="8"/>
    </row>
    <row r="29" spans="1:19" ht="14" customHeight="1" x14ac:dyDescent="0.15">
      <c r="A29" s="112"/>
      <c r="B29" s="82" t="s">
        <v>54</v>
      </c>
      <c r="C29" s="113"/>
      <c r="D29" s="136"/>
      <c r="E29" s="137"/>
      <c r="F29" s="113"/>
      <c r="G29" s="52">
        <f t="shared" si="2"/>
        <v>0</v>
      </c>
      <c r="H29" s="87"/>
      <c r="I29" s="17">
        <f t="shared" si="3"/>
        <v>0</v>
      </c>
      <c r="K29" s="24" t="s">
        <v>15</v>
      </c>
      <c r="L29" s="25"/>
      <c r="M29" s="22"/>
      <c r="N29" s="88"/>
      <c r="O29" s="8"/>
      <c r="P29" s="8"/>
      <c r="Q29" s="8"/>
      <c r="R29" s="8"/>
      <c r="S29" s="8"/>
    </row>
    <row r="30" spans="1:19" ht="14" customHeight="1" x14ac:dyDescent="0.15">
      <c r="A30" s="112"/>
      <c r="B30" s="82" t="s">
        <v>54</v>
      </c>
      <c r="C30" s="113"/>
      <c r="D30" s="136"/>
      <c r="E30" s="137"/>
      <c r="F30" s="113"/>
      <c r="G30" s="52">
        <f t="shared" si="2"/>
        <v>0</v>
      </c>
      <c r="H30" s="87"/>
      <c r="I30" s="17">
        <f t="shared" si="3"/>
        <v>0</v>
      </c>
      <c r="K30" s="24" t="s">
        <v>16</v>
      </c>
      <c r="L30" s="25"/>
      <c r="M30" s="22"/>
      <c r="N30" s="88"/>
      <c r="O30" s="8"/>
      <c r="P30" s="8"/>
      <c r="Q30" s="8"/>
      <c r="R30" s="8"/>
      <c r="S30" s="8"/>
    </row>
    <row r="31" spans="1:19" ht="14" customHeight="1" x14ac:dyDescent="0.15">
      <c r="A31" s="112"/>
      <c r="B31" s="82" t="s">
        <v>54</v>
      </c>
      <c r="C31" s="113"/>
      <c r="D31" s="136"/>
      <c r="E31" s="137"/>
      <c r="F31" s="113"/>
      <c r="G31" s="52">
        <f t="shared" si="2"/>
        <v>0</v>
      </c>
      <c r="H31" s="87"/>
      <c r="I31" s="17">
        <f t="shared" si="3"/>
        <v>0</v>
      </c>
      <c r="K31" s="98" t="s">
        <v>69</v>
      </c>
      <c r="L31" s="25"/>
      <c r="M31" s="22"/>
      <c r="N31" s="88"/>
      <c r="O31" s="8"/>
      <c r="P31" s="8"/>
      <c r="Q31" s="8"/>
      <c r="R31" s="8"/>
      <c r="S31" s="8"/>
    </row>
    <row r="32" spans="1:19" x14ac:dyDescent="0.15">
      <c r="A32" s="112"/>
      <c r="B32" s="82" t="s">
        <v>54</v>
      </c>
      <c r="C32" s="113"/>
      <c r="D32" s="136"/>
      <c r="E32" s="137"/>
      <c r="F32" s="113"/>
      <c r="G32" s="52">
        <f t="shared" si="2"/>
        <v>0</v>
      </c>
      <c r="H32" s="87"/>
      <c r="I32" s="17">
        <f t="shared" si="3"/>
        <v>0</v>
      </c>
      <c r="O32" s="8"/>
      <c r="P32" s="8"/>
      <c r="Q32" s="8"/>
      <c r="R32" s="8"/>
      <c r="S32" s="8"/>
    </row>
    <row r="33" spans="1:19" ht="14" customHeight="1" x14ac:dyDescent="0.15">
      <c r="A33" s="112"/>
      <c r="B33" s="82" t="s">
        <v>54</v>
      </c>
      <c r="C33" s="113"/>
      <c r="D33" s="136"/>
      <c r="E33" s="137"/>
      <c r="F33" s="113"/>
      <c r="G33" s="52">
        <f t="shared" si="2"/>
        <v>0</v>
      </c>
      <c r="H33" s="87"/>
      <c r="I33" s="17">
        <f t="shared" si="3"/>
        <v>0</v>
      </c>
      <c r="O33" s="8"/>
      <c r="P33" s="8"/>
      <c r="Q33" s="8"/>
      <c r="R33" s="8"/>
      <c r="S33" s="8"/>
    </row>
    <row r="34" spans="1:19" ht="28" customHeight="1" x14ac:dyDescent="0.15">
      <c r="A34" s="46" t="s">
        <v>53</v>
      </c>
      <c r="B34" s="16"/>
      <c r="C34" s="25"/>
      <c r="D34" s="133"/>
      <c r="E34" s="138"/>
      <c r="F34" s="25"/>
      <c r="G34" s="52"/>
      <c r="H34" s="17"/>
      <c r="I34" s="17"/>
      <c r="K34" s="163" t="s">
        <v>29</v>
      </c>
      <c r="L34" s="163"/>
      <c r="M34" s="68"/>
      <c r="N34" s="69">
        <f>SUM(N26:N32)</f>
        <v>0</v>
      </c>
      <c r="O34" s="8"/>
      <c r="P34" s="8"/>
      <c r="Q34" s="8"/>
      <c r="R34" s="8"/>
      <c r="S34" s="8"/>
    </row>
    <row r="35" spans="1:19" x14ac:dyDescent="0.15">
      <c r="A35" s="83"/>
      <c r="B35" s="83" t="s">
        <v>83</v>
      </c>
      <c r="C35" s="84"/>
      <c r="D35" s="133"/>
      <c r="E35" s="138">
        <f>G35</f>
        <v>0</v>
      </c>
      <c r="F35" s="84"/>
      <c r="G35" s="52">
        <f>C35*F35</f>
        <v>0</v>
      </c>
      <c r="H35" s="88">
        <v>0</v>
      </c>
      <c r="I35" s="17">
        <f t="shared" si="0"/>
        <v>0</v>
      </c>
      <c r="K35" s="8"/>
      <c r="L35" s="8"/>
      <c r="M35" s="8"/>
      <c r="N35" s="8"/>
      <c r="O35" s="8"/>
      <c r="P35" s="8"/>
      <c r="Q35" s="8"/>
      <c r="R35" s="8"/>
      <c r="S35" s="8"/>
    </row>
    <row r="36" spans="1:19" ht="17" customHeight="1" x14ac:dyDescent="0.15">
      <c r="A36" s="83"/>
      <c r="B36" s="85"/>
      <c r="C36" s="84"/>
      <c r="D36" s="136"/>
      <c r="E36" s="138">
        <f t="shared" ref="E36:E38" si="4">G36</f>
        <v>0</v>
      </c>
      <c r="F36" s="84"/>
      <c r="G36" s="52">
        <f t="shared" si="2"/>
        <v>0</v>
      </c>
      <c r="H36" s="88">
        <v>0</v>
      </c>
      <c r="I36" s="17">
        <f t="shared" si="0"/>
        <v>0</v>
      </c>
      <c r="K36" s="164"/>
      <c r="L36" s="164"/>
      <c r="M36" s="164"/>
      <c r="N36" s="164"/>
      <c r="O36" s="12"/>
      <c r="P36" s="12"/>
      <c r="Q36" s="12"/>
      <c r="R36" s="12"/>
      <c r="S36" s="12"/>
    </row>
    <row r="37" spans="1:19" x14ac:dyDescent="0.15">
      <c r="A37" s="83"/>
      <c r="B37" s="83"/>
      <c r="C37" s="84"/>
      <c r="D37" s="139"/>
      <c r="E37" s="138">
        <f t="shared" si="4"/>
        <v>0</v>
      </c>
      <c r="F37" s="84"/>
      <c r="G37" s="52">
        <f t="shared" si="2"/>
        <v>0</v>
      </c>
      <c r="H37" s="88">
        <v>0</v>
      </c>
      <c r="I37" s="17">
        <f t="shared" si="0"/>
        <v>0</v>
      </c>
      <c r="K37" s="8"/>
      <c r="L37" s="8"/>
      <c r="M37" s="8"/>
      <c r="N37" s="8"/>
      <c r="O37" s="8"/>
      <c r="P37" s="8"/>
      <c r="Q37" s="8"/>
      <c r="R37" s="8"/>
      <c r="S37" s="8"/>
    </row>
    <row r="38" spans="1:19" ht="15" thickBot="1" x14ac:dyDescent="0.2">
      <c r="A38" s="83"/>
      <c r="B38" s="83"/>
      <c r="C38" s="84"/>
      <c r="D38" s="140"/>
      <c r="E38" s="141">
        <f t="shared" si="4"/>
        <v>0</v>
      </c>
      <c r="F38" s="130"/>
      <c r="G38" s="53">
        <f t="shared" si="2"/>
        <v>0</v>
      </c>
      <c r="H38" s="88">
        <v>0</v>
      </c>
      <c r="I38" s="17">
        <f t="shared" si="0"/>
        <v>0</v>
      </c>
      <c r="K38" s="8"/>
      <c r="L38" s="8"/>
      <c r="M38" s="8"/>
      <c r="N38" s="8"/>
      <c r="O38" s="8"/>
      <c r="P38" s="8"/>
      <c r="Q38" s="8"/>
      <c r="R38" s="8"/>
      <c r="S38" s="8"/>
    </row>
    <row r="39" spans="1:19" x14ac:dyDescent="0.15">
      <c r="A39" s="19"/>
      <c r="B39" s="19" t="s">
        <v>27</v>
      </c>
      <c r="C39" s="84"/>
      <c r="D39" s="25"/>
      <c r="E39" s="25"/>
      <c r="F39" s="25"/>
      <c r="G39" s="25"/>
      <c r="H39" s="88">
        <v>0</v>
      </c>
      <c r="I39" s="17">
        <f>C39*H39</f>
        <v>0</v>
      </c>
      <c r="J39" s="27" t="s">
        <v>28</v>
      </c>
      <c r="L39" s="8"/>
      <c r="M39" s="8"/>
      <c r="N39" s="8"/>
      <c r="O39" s="8"/>
      <c r="P39" s="8"/>
      <c r="Q39" s="8"/>
      <c r="R39" s="8"/>
      <c r="S39" s="8"/>
    </row>
    <row r="40" spans="1:19" s="21" customFormat="1" x14ac:dyDescent="0.15">
      <c r="A40" s="161" t="s">
        <v>20</v>
      </c>
      <c r="B40" s="161"/>
      <c r="C40" s="161"/>
      <c r="D40" s="161"/>
      <c r="E40" s="161"/>
      <c r="F40" s="161"/>
      <c r="G40" s="161"/>
      <c r="H40" s="161"/>
      <c r="I40" s="66">
        <f>SUM(I10:I39)</f>
        <v>0</v>
      </c>
      <c r="K40" s="23"/>
      <c r="L40" s="23"/>
      <c r="M40" s="23"/>
      <c r="N40" s="23"/>
      <c r="O40" s="23"/>
      <c r="P40" s="23"/>
      <c r="Q40" s="23"/>
      <c r="R40" s="23"/>
      <c r="S40" s="23"/>
    </row>
    <row r="41" spans="1:19" s="21" customFormat="1" x14ac:dyDescent="0.15">
      <c r="A41" s="162" t="s">
        <v>68</v>
      </c>
      <c r="B41" s="162"/>
      <c r="C41" s="162"/>
      <c r="D41" s="162"/>
      <c r="E41" s="42">
        <f>SUM(E10:E38)/60</f>
        <v>0</v>
      </c>
      <c r="F41" s="43"/>
      <c r="G41" s="42">
        <f>SUM(G10:G38)/60</f>
        <v>0</v>
      </c>
      <c r="H41" s="44"/>
      <c r="I41" s="45"/>
    </row>
    <row r="42" spans="1:19" s="22" customFormat="1" ht="13" x14ac:dyDescent="0.15">
      <c r="A42" s="19" t="s">
        <v>55</v>
      </c>
      <c r="B42" s="19" t="s">
        <v>18</v>
      </c>
      <c r="C42" s="86">
        <v>0</v>
      </c>
      <c r="D42" s="25"/>
      <c r="E42" s="25"/>
      <c r="F42" s="25"/>
      <c r="G42" s="25"/>
      <c r="H42" s="88"/>
      <c r="I42" s="17">
        <f>C42*H42</f>
        <v>0</v>
      </c>
    </row>
    <row r="43" spans="1:19" s="22" customFormat="1" ht="13" x14ac:dyDescent="0.15">
      <c r="A43" s="19" t="s">
        <v>43</v>
      </c>
      <c r="B43" s="19" t="s">
        <v>18</v>
      </c>
      <c r="C43" s="25"/>
      <c r="D43" s="25"/>
      <c r="E43" s="25"/>
      <c r="F43" s="25"/>
      <c r="G43" s="20"/>
      <c r="H43" s="17"/>
      <c r="I43" s="17">
        <f>I56</f>
        <v>0</v>
      </c>
    </row>
    <row r="44" spans="1:19" s="21" customFormat="1" x14ac:dyDescent="0.15">
      <c r="A44" s="161" t="s">
        <v>19</v>
      </c>
      <c r="B44" s="161"/>
      <c r="C44" s="161"/>
      <c r="D44" s="161"/>
      <c r="E44" s="161"/>
      <c r="F44" s="161"/>
      <c r="G44" s="161"/>
      <c r="H44" s="161"/>
      <c r="I44" s="66">
        <f>SUM(I40:I43)</f>
        <v>0</v>
      </c>
    </row>
    <row r="45" spans="1:19" x14ac:dyDescent="0.15">
      <c r="A45" s="44" t="s">
        <v>17</v>
      </c>
      <c r="B45" s="9"/>
      <c r="C45" s="8"/>
      <c r="D45" s="8"/>
      <c r="E45" s="8"/>
      <c r="F45" s="8"/>
      <c r="G45" s="8"/>
      <c r="H45" s="8"/>
      <c r="I45" s="8"/>
    </row>
    <row r="46" spans="1:19" ht="14" customHeight="1" x14ac:dyDescent="0.15">
      <c r="B46" s="19" t="s">
        <v>30</v>
      </c>
      <c r="C46" s="10"/>
      <c r="D46" s="10"/>
      <c r="E46" s="10"/>
      <c r="F46" s="10"/>
      <c r="G46" s="10"/>
      <c r="H46" s="8"/>
      <c r="I46" s="114"/>
    </row>
    <row r="47" spans="1:19" x14ac:dyDescent="0.15">
      <c r="A47" s="9"/>
      <c r="B47" s="9"/>
      <c r="C47" s="8"/>
      <c r="D47" s="8"/>
      <c r="E47" s="8"/>
      <c r="F47" s="8"/>
      <c r="G47" s="8"/>
      <c r="H47" s="8"/>
      <c r="I47" s="8"/>
    </row>
    <row r="48" spans="1:19" x14ac:dyDescent="0.15">
      <c r="A48" s="26" t="s">
        <v>82</v>
      </c>
      <c r="B48" s="8"/>
      <c r="C48" s="8"/>
      <c r="D48" s="8"/>
      <c r="E48" s="8"/>
      <c r="F48" s="8"/>
      <c r="G48" s="8"/>
      <c r="H48" s="8"/>
      <c r="I48" s="8"/>
    </row>
    <row r="49" spans="1:9" x14ac:dyDescent="0.15">
      <c r="A49" s="26" t="s">
        <v>56</v>
      </c>
      <c r="B49" s="9"/>
      <c r="C49" s="8"/>
      <c r="D49" s="8"/>
      <c r="E49" s="8"/>
      <c r="F49" s="8"/>
      <c r="G49" s="48"/>
      <c r="H49" s="47"/>
      <c r="I49" s="47"/>
    </row>
    <row r="50" spans="1:9" x14ac:dyDescent="0.15">
      <c r="A50" s="26" t="s">
        <v>25</v>
      </c>
      <c r="B50" s="9"/>
      <c r="C50" s="8"/>
      <c r="D50" s="8"/>
      <c r="E50" s="8"/>
      <c r="F50" s="8"/>
      <c r="G50" s="54" t="s">
        <v>44</v>
      </c>
      <c r="H50" s="55" t="s">
        <v>45</v>
      </c>
      <c r="I50" s="89"/>
    </row>
    <row r="51" spans="1:9" x14ac:dyDescent="0.15">
      <c r="A51" s="26" t="s">
        <v>26</v>
      </c>
      <c r="B51" s="9"/>
      <c r="C51" s="8"/>
      <c r="D51" s="8"/>
      <c r="E51" s="8"/>
      <c r="F51" s="8"/>
      <c r="G51" s="56"/>
      <c r="H51" s="57" t="s">
        <v>46</v>
      </c>
      <c r="I51" s="58">
        <f>MIN(50000,(I50*5))</f>
        <v>0</v>
      </c>
    </row>
    <row r="52" spans="1:9" ht="15" customHeight="1" x14ac:dyDescent="0.15">
      <c r="A52" s="155" t="s">
        <v>57</v>
      </c>
      <c r="B52" s="155"/>
      <c r="C52" s="155"/>
      <c r="D52" s="155"/>
      <c r="G52" s="59"/>
      <c r="H52" s="57" t="s">
        <v>47</v>
      </c>
      <c r="I52" s="90">
        <v>0</v>
      </c>
    </row>
    <row r="53" spans="1:9" x14ac:dyDescent="0.15">
      <c r="A53" s="13"/>
      <c r="B53" s="13"/>
      <c r="G53" s="59"/>
      <c r="H53" s="57" t="s">
        <v>48</v>
      </c>
      <c r="I53" s="58">
        <f>I52*I51</f>
        <v>0</v>
      </c>
    </row>
    <row r="54" spans="1:9" ht="74" customHeight="1" x14ac:dyDescent="0.15">
      <c r="A54" s="13"/>
      <c r="B54" s="13"/>
      <c r="G54" s="60" t="s">
        <v>49</v>
      </c>
      <c r="H54" s="57" t="s">
        <v>50</v>
      </c>
      <c r="I54" s="58">
        <f>I51+I53</f>
        <v>0</v>
      </c>
    </row>
    <row r="55" spans="1:9" x14ac:dyDescent="0.15">
      <c r="B55" s="13"/>
      <c r="G55" s="59"/>
      <c r="H55" s="57" t="s">
        <v>51</v>
      </c>
      <c r="I55" s="58">
        <f>I54/52</f>
        <v>0</v>
      </c>
    </row>
    <row r="56" spans="1:9" ht="26" x14ac:dyDescent="0.15">
      <c r="A56" s="13"/>
      <c r="B56" s="13"/>
      <c r="G56" s="61"/>
      <c r="H56" s="62" t="s">
        <v>52</v>
      </c>
      <c r="I56" s="91">
        <v>0</v>
      </c>
    </row>
    <row r="57" spans="1:9" x14ac:dyDescent="0.15">
      <c r="A57" s="72"/>
      <c r="B57" s="13"/>
    </row>
    <row r="58" spans="1:9" x14ac:dyDescent="0.15">
      <c r="A58" s="72"/>
      <c r="B58" s="13"/>
    </row>
    <row r="59" spans="1:9" x14ac:dyDescent="0.15"/>
  </sheetData>
  <sheetProtection algorithmName="SHA-512" hashValue="M0FVpTnmTgDI/UbaWNCAYVXKkAYni4ifSUVX/ycjC9E/LxExXE6x25xq1xdGronWoaGUD2bn65uNcZD/kV0s6w==" saltValue="H+1xv5BcfRCC+pnw/OBkcA==" spinCount="100000" sheet="1" objects="1" selectLockedCells="1"/>
  <mergeCells count="16">
    <mergeCell ref="A41:D41"/>
    <mergeCell ref="A44:H44"/>
    <mergeCell ref="A52:D52"/>
    <mergeCell ref="A7:I7"/>
    <mergeCell ref="K7:N7"/>
    <mergeCell ref="P7:S7"/>
    <mergeCell ref="K34:L34"/>
    <mergeCell ref="K36:N36"/>
    <mergeCell ref="A40:H40"/>
    <mergeCell ref="A1:N1"/>
    <mergeCell ref="A3:G3"/>
    <mergeCell ref="J3:L3"/>
    <mergeCell ref="B4:G4"/>
    <mergeCell ref="J4:L4"/>
    <mergeCell ref="B5:G5"/>
    <mergeCell ref="J5:L5"/>
  </mergeCells>
  <pageMargins left="0.70866141732283472" right="0.70866141732283472" top="0.74803149606299213" bottom="0.74803149606299213" header="0.31496062992125984" footer="0.31496062992125984"/>
  <pageSetup paperSize="8" scale="62" orientation="landscape" horizontalDpi="0" verticalDpi="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Team Care Budget for VR GPs</vt:lpstr>
      <vt:lpstr>Team Care Budget for NON VR GPs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Riwka Hagen</cp:lastModifiedBy>
  <cp:lastPrinted>2018-08-19T22:14:42Z</cp:lastPrinted>
  <dcterms:created xsi:type="dcterms:W3CDTF">2017-12-09T07:23:17Z</dcterms:created>
  <dcterms:modified xsi:type="dcterms:W3CDTF">2025-12-12T00:56:19Z</dcterms:modified>
</cp:coreProperties>
</file>